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995" tabRatio="956" activeTab="12"/>
  </bookViews>
  <sheets>
    <sheet name="COS-1(P)" sheetId="1" r:id="rId1"/>
    <sheet name="COS-1(H)" sheetId="2" r:id="rId2"/>
    <sheet name="COS-1(H) Frozen Cat. Rel." sheetId="3" r:id="rId3"/>
    <sheet name="COS-2" sheetId="4" r:id="rId4"/>
    <sheet name="MAG-1" sheetId="5" r:id="rId5"/>
    <sheet name="REV-1" sheetId="6" r:id="rId6"/>
    <sheet name="REV-2" sheetId="7" r:id="rId7"/>
    <sheet name="RTE-1" sheetId="8" r:id="rId8"/>
    <sheet name="RTE-2" sheetId="9" r:id="rId9"/>
    <sheet name="RTE-3" sheetId="10" r:id="rId10"/>
    <sheet name="DMD-2" sheetId="11" r:id="rId11"/>
    <sheet name="DMD-3" sheetId="12" r:id="rId12"/>
    <sheet name="ERN-1" sheetId="13" r:id="rId13"/>
  </sheets>
  <externalReferences>
    <externalReference r:id="rId16"/>
  </externalReferences>
  <definedNames>
    <definedName name="_xlnm.Print_Area" localSheetId="4">'MAG-1'!$A$1:$F$19</definedName>
    <definedName name="_xlnm.Print_Area" localSheetId="5">'REV-1'!$A$1:$K$35</definedName>
    <definedName name="_xlnm.Print_Titles" localSheetId="1">'COS-1(H)'!$A:$D,'COS-1(H)'!$1:$5</definedName>
    <definedName name="_xlnm.Print_Titles" localSheetId="2">'COS-1(H) Frozen Cat. Rel.'!$A:$D,'COS-1(H) Frozen Cat. Rel.'!$1:$5</definedName>
    <definedName name="_xlnm.Print_Titles" localSheetId="0">'COS-1(P)'!$A:$D,'COS-1(P)'!$1:$5</definedName>
    <definedName name="_xlnm.Print_Titles" localSheetId="3">'COS-2'!$1:$9</definedName>
    <definedName name="_xlnm.Print_Titles" localSheetId="5">'REV-1'!$1:$6</definedName>
    <definedName name="_xlnm.Print_Titles" localSheetId="7">'RTE-1'!$1:$9</definedName>
    <definedName name="_xlnm.Print_Titles" localSheetId="9">'RTE-3'!$A:$C,'RTE-3'!$1:$6</definedName>
  </definedNames>
  <calcPr fullCalcOnLoad="1"/>
</workbook>
</file>

<file path=xl/comments1.xml><?xml version="1.0" encoding="utf-8"?>
<comments xmlns="http://schemas.openxmlformats.org/spreadsheetml/2006/main">
  <authors>
    <author>Dan Weaver</author>
  </authors>
  <commentList>
    <comment ref="E41" authorId="0">
      <text>
        <r>
          <rPr>
            <b/>
            <sz val="8"/>
            <rFont val="Tahoma"/>
            <family val="2"/>
          </rPr>
          <t>This is per book fixed charges less any FIT tax adjustments</t>
        </r>
      </text>
    </comment>
  </commentList>
</comments>
</file>

<file path=xl/comments2.xml><?xml version="1.0" encoding="utf-8"?>
<comments xmlns="http://schemas.openxmlformats.org/spreadsheetml/2006/main">
  <authors>
    <author>Dan Weaver</author>
    <author>JSI</author>
  </authors>
  <commentList>
    <comment ref="E31" authorId="0">
      <text>
        <r>
          <rPr>
            <b/>
            <sz val="8"/>
            <rFont val="Tahoma"/>
            <family val="2"/>
          </rPr>
          <t>This is the Toll Processing, Cabs and SLC expense</t>
        </r>
      </text>
    </comment>
    <comment ref="E32" authorId="0">
      <text>
        <r>
          <rPr>
            <b/>
            <sz val="8"/>
            <rFont val="Tahoma"/>
            <family val="2"/>
          </rPr>
          <t>This is just the OB&amp;C portion of the account</t>
        </r>
      </text>
    </comment>
    <comment ref="I36" authorId="1">
      <text>
        <r>
          <rPr>
            <b/>
            <sz val="8"/>
            <rFont val="Tahoma"/>
            <family val="2"/>
          </rPr>
          <t>Includes 7370, 7540 and 5240</t>
        </r>
      </text>
    </comment>
    <comment ref="I37" authorId="1">
      <text>
        <r>
          <rPr>
            <b/>
            <sz val="8"/>
            <rFont val="Tahoma"/>
            <family val="2"/>
          </rPr>
          <t>This includes A/C 7240 plus any State Income Tax and GRT (From  Revenue Requirement)</t>
        </r>
      </text>
    </comment>
    <comment ref="E41" authorId="0">
      <text>
        <r>
          <rPr>
            <b/>
            <sz val="8"/>
            <rFont val="Tahoma"/>
            <family val="2"/>
          </rPr>
          <t>This is per book fixed charges less any FIT tax adjustments</t>
        </r>
      </text>
    </comment>
  </commentList>
</comments>
</file>

<file path=xl/comments3.xml><?xml version="1.0" encoding="utf-8"?>
<comments xmlns="http://schemas.openxmlformats.org/spreadsheetml/2006/main">
  <authors>
    <author>Dan Weaver</author>
    <author>JSI</author>
  </authors>
  <commentList>
    <comment ref="E31" authorId="0">
      <text>
        <r>
          <rPr>
            <b/>
            <sz val="8"/>
            <rFont val="Tahoma"/>
            <family val="2"/>
          </rPr>
          <t>This is the Toll Processing, Cabs and SLC expense</t>
        </r>
      </text>
    </comment>
    <comment ref="E32" authorId="0">
      <text>
        <r>
          <rPr>
            <b/>
            <sz val="8"/>
            <rFont val="Tahoma"/>
            <family val="2"/>
          </rPr>
          <t>This is just the OB&amp;C portion of the account</t>
        </r>
      </text>
    </comment>
    <comment ref="I36" authorId="1">
      <text>
        <r>
          <rPr>
            <b/>
            <sz val="8"/>
            <rFont val="Tahoma"/>
            <family val="2"/>
          </rPr>
          <t>Includes 7370, 7540 and 5240</t>
        </r>
      </text>
    </comment>
    <comment ref="I37" authorId="1">
      <text>
        <r>
          <rPr>
            <b/>
            <sz val="8"/>
            <rFont val="Tahoma"/>
            <family val="2"/>
          </rPr>
          <t>This includes A/C 7240 plus any State Income Tax and GRT (From  Revenue Requirement)</t>
        </r>
      </text>
    </comment>
    <comment ref="E41" authorId="0">
      <text>
        <r>
          <rPr>
            <b/>
            <sz val="8"/>
            <rFont val="Tahoma"/>
            <family val="2"/>
          </rPr>
          <t>This is per book fixed charges less any FIT tax adjustments</t>
        </r>
      </text>
    </comment>
  </commentList>
</comments>
</file>

<file path=xl/sharedStrings.xml><?xml version="1.0" encoding="utf-8"?>
<sst xmlns="http://schemas.openxmlformats.org/spreadsheetml/2006/main" count="2119" uniqueCount="307">
  <si>
    <t>Filing Date:</t>
  </si>
  <si>
    <t>Filing Entity:</t>
  </si>
  <si>
    <t>Transmittal Number :</t>
  </si>
  <si>
    <t>Rate-of Return TRP</t>
  </si>
  <si>
    <t>Cost Analysis Summary</t>
  </si>
  <si>
    <t xml:space="preserve">Total </t>
  </si>
  <si>
    <t>Company</t>
  </si>
  <si>
    <t>Revenues</t>
  </si>
  <si>
    <t>(A)</t>
  </si>
  <si>
    <t>(B)</t>
  </si>
  <si>
    <t>Expenses</t>
  </si>
  <si>
    <t>FIT Adjustments</t>
  </si>
  <si>
    <t>Telephone Plant in Service</t>
  </si>
  <si>
    <t>Adjustments to TPIS</t>
  </si>
  <si>
    <t>Return Data</t>
  </si>
  <si>
    <t>Network Access</t>
  </si>
  <si>
    <t>Miscellaneous</t>
  </si>
  <si>
    <t>Plant Specific</t>
  </si>
  <si>
    <t xml:space="preserve">   Network Support</t>
  </si>
  <si>
    <t xml:space="preserve">   General Support</t>
  </si>
  <si>
    <t xml:space="preserve">   Central Office</t>
  </si>
  <si>
    <t xml:space="preserve">     Operator Systems</t>
  </si>
  <si>
    <t xml:space="preserve">     COE Switching</t>
  </si>
  <si>
    <t xml:space="preserve">     COE Transmission</t>
  </si>
  <si>
    <t xml:space="preserve">   IOT</t>
  </si>
  <si>
    <t xml:space="preserve">   Cable &amp; Wire Facilities</t>
  </si>
  <si>
    <t>Plant Non-Sp. Less Dep/Amor</t>
  </si>
  <si>
    <t>Depreciation / Amortization</t>
  </si>
  <si>
    <t>Customer Operations</t>
  </si>
  <si>
    <t xml:space="preserve">  Marketing</t>
  </si>
  <si>
    <t xml:space="preserve">  Local Business Office</t>
  </si>
  <si>
    <t xml:space="preserve">  Revenue Accounting</t>
  </si>
  <si>
    <t xml:space="preserve">    Other Billing &amp; Collection</t>
  </si>
  <si>
    <t>Access</t>
  </si>
  <si>
    <t>Corporate Operations</t>
  </si>
  <si>
    <t>AFUDC</t>
  </si>
  <si>
    <t>Other Exp. &amp; Adjustments</t>
  </si>
  <si>
    <t>Taxes Other than FIT</t>
  </si>
  <si>
    <t>Total Exp and Other Taxes</t>
  </si>
  <si>
    <t>Adjustment for FIT</t>
  </si>
  <si>
    <t>Amortized ITC</t>
  </si>
  <si>
    <t>Total Expenses &amp; Taxes</t>
  </si>
  <si>
    <t>General Support</t>
  </si>
  <si>
    <t>Central Office Equip-Switch</t>
  </si>
  <si>
    <t xml:space="preserve">   Operator Systems</t>
  </si>
  <si>
    <t xml:space="preserve">   Tandem Switching</t>
  </si>
  <si>
    <t xml:space="preserve">   Local Switching Cat. 3</t>
  </si>
  <si>
    <t xml:space="preserve">   Equal Access</t>
  </si>
  <si>
    <t>Central Office Equip-Trans</t>
  </si>
  <si>
    <t xml:space="preserve">   Subscriber Lines</t>
  </si>
  <si>
    <t xml:space="preserve">   Exchange Circuit</t>
  </si>
  <si>
    <t xml:space="preserve">   Interexchange Circuit</t>
  </si>
  <si>
    <t xml:space="preserve">   Host Remote</t>
  </si>
  <si>
    <t>Cable &amp; Wire</t>
  </si>
  <si>
    <t xml:space="preserve">   Exchange </t>
  </si>
  <si>
    <t xml:space="preserve">   Interexchange </t>
  </si>
  <si>
    <t>Info Orig/Term Equipment</t>
  </si>
  <si>
    <t>Amortizable Assets</t>
  </si>
  <si>
    <t>Total Plant In Service</t>
  </si>
  <si>
    <t>Depr / Amor Reserve</t>
  </si>
  <si>
    <t>Accum Deferred Income Tax</t>
  </si>
  <si>
    <t>Other Rate Base Adjust.</t>
  </si>
  <si>
    <t>Average Rate Base</t>
  </si>
  <si>
    <t>Return</t>
  </si>
  <si>
    <t>Rate of Return</t>
  </si>
  <si>
    <t>Part 64</t>
  </si>
  <si>
    <t>Adjustments</t>
  </si>
  <si>
    <t>Other</t>
  </si>
  <si>
    <t>(C)</t>
  </si>
  <si>
    <t>(D)</t>
  </si>
  <si>
    <t>Subject to</t>
  </si>
  <si>
    <t>Separations</t>
  </si>
  <si>
    <t>(E)</t>
  </si>
  <si>
    <t>Total</t>
  </si>
  <si>
    <t>Interstate</t>
  </si>
  <si>
    <t>(F)</t>
  </si>
  <si>
    <t>Billing &amp;</t>
  </si>
  <si>
    <t>Collection</t>
  </si>
  <si>
    <t>n/a</t>
  </si>
  <si>
    <t>----</t>
  </si>
  <si>
    <t>(G)</t>
  </si>
  <si>
    <t>Inter-</t>
  </si>
  <si>
    <t>exchange</t>
  </si>
  <si>
    <t>(H)</t>
  </si>
  <si>
    <t>(I)</t>
  </si>
  <si>
    <t>(J)</t>
  </si>
  <si>
    <t>(K)</t>
  </si>
  <si>
    <t>Common</t>
  </si>
  <si>
    <t>Line</t>
  </si>
  <si>
    <t>(L)</t>
  </si>
  <si>
    <t>Total Switched</t>
  </si>
  <si>
    <t>Traffic Sensitive</t>
  </si>
  <si>
    <t>Special</t>
  </si>
  <si>
    <t>COS-1(H)</t>
  </si>
  <si>
    <t>COS-2</t>
  </si>
  <si>
    <t>Transmittal Number:</t>
  </si>
  <si>
    <t>Revenue Requirement</t>
  </si>
  <si>
    <t>Depreciation/Amortization</t>
  </si>
  <si>
    <t>Expense Less Dep &amp; Amor</t>
  </si>
  <si>
    <t>Taxes Less FIT</t>
  </si>
  <si>
    <t>FIT</t>
  </si>
  <si>
    <t>Uncol., IDC &amp; Other Adj.</t>
  </si>
  <si>
    <t>Access Service Revenue</t>
  </si>
  <si>
    <t>Rate Base</t>
  </si>
  <si>
    <t>Rate Base Adjustments</t>
  </si>
  <si>
    <t>Depreciation Reserves</t>
  </si>
  <si>
    <t>Actual,</t>
  </si>
  <si>
    <t>Traffic</t>
  </si>
  <si>
    <t>Sensitive</t>
  </si>
  <si>
    <t>Switched</t>
  </si>
  <si>
    <t>Total Co.</t>
  </si>
  <si>
    <t>Rate-of-Return TRP</t>
  </si>
  <si>
    <t>REV-1</t>
  </si>
  <si>
    <t xml:space="preserve">Filing Date: </t>
  </si>
  <si>
    <t>Common Line</t>
  </si>
  <si>
    <t>Minute or</t>
  </si>
  <si>
    <t>Message</t>
  </si>
  <si>
    <t>Rate</t>
  </si>
  <si>
    <t>Minute</t>
  </si>
  <si>
    <t>Miles</t>
  </si>
  <si>
    <t>Line or</t>
  </si>
  <si>
    <t>Trunk</t>
  </si>
  <si>
    <t>Demand</t>
  </si>
  <si>
    <t>Revenue</t>
  </si>
  <si>
    <t>Requirement</t>
  </si>
  <si>
    <t>Special - - Voice Grade</t>
  </si>
  <si>
    <t>Special - - High Capacity</t>
  </si>
  <si>
    <t>Single Line Business EUCL</t>
  </si>
  <si>
    <t>Residential EUCL</t>
  </si>
  <si>
    <t>Special Access Surcharge</t>
  </si>
  <si>
    <t>Common Line - - Total</t>
  </si>
  <si>
    <t>2-Wire Chan. Term.</t>
  </si>
  <si>
    <t>4-Wire Chan. Term.</t>
  </si>
  <si>
    <t>Channel Mileage Term.</t>
  </si>
  <si>
    <t>Channel Mileage Facility</t>
  </si>
  <si>
    <t>Non-Recurring</t>
  </si>
  <si>
    <t>High Capacity Chan. Term.</t>
  </si>
  <si>
    <t>REV-2</t>
  </si>
  <si>
    <t>Special Access</t>
  </si>
  <si>
    <t>Recurring</t>
  </si>
  <si>
    <t>without ICB</t>
  </si>
  <si>
    <t>ICB</t>
  </si>
  <si>
    <t>RTE-1</t>
  </si>
  <si>
    <t>End User Common Line</t>
  </si>
  <si>
    <t>Switched Access</t>
  </si>
  <si>
    <t>Residential &amp; Single Line Bus.</t>
  </si>
  <si>
    <t>Current</t>
  </si>
  <si>
    <t xml:space="preserve">Effective </t>
  </si>
  <si>
    <t>Proposed</t>
  </si>
  <si>
    <t>% Change</t>
  </si>
  <si>
    <t>RTE-2</t>
  </si>
  <si>
    <t>Notes:  If company belongs to the NECA common line pool, then revenue = 0.</t>
  </si>
  <si>
    <t>Revenue at</t>
  </si>
  <si>
    <t>Rates</t>
  </si>
  <si>
    <t xml:space="preserve">Current </t>
  </si>
  <si>
    <t>Change in</t>
  </si>
  <si>
    <t>Revenue,</t>
  </si>
  <si>
    <t>Cols. B-A</t>
  </si>
  <si>
    <t>Rate-of-Return</t>
  </si>
  <si>
    <t>RTE-3</t>
  </si>
  <si>
    <t>COSA</t>
  </si>
  <si>
    <t>Business</t>
  </si>
  <si>
    <t>Residential</t>
  </si>
  <si>
    <t>&amp; Single Line</t>
  </si>
  <si>
    <t>are Averaged or Pooled</t>
  </si>
  <si>
    <t>Historical</t>
  </si>
  <si>
    <t>DMD-2</t>
  </si>
  <si>
    <t>Metallic</t>
  </si>
  <si>
    <t>Telegraph</t>
  </si>
  <si>
    <t>WATS</t>
  </si>
  <si>
    <t>High Capacity</t>
  </si>
  <si>
    <t>Channel</t>
  </si>
  <si>
    <t>Terminations</t>
  </si>
  <si>
    <t xml:space="preserve">Number of </t>
  </si>
  <si>
    <t>Circuits</t>
  </si>
  <si>
    <t>Interoffice</t>
  </si>
  <si>
    <t>Number of</t>
  </si>
  <si>
    <t>DMD-3</t>
  </si>
  <si>
    <t>End User Common Line, Total</t>
  </si>
  <si>
    <t xml:space="preserve">  Residential</t>
  </si>
  <si>
    <t xml:space="preserve">  Single Line Business</t>
  </si>
  <si>
    <t>Total Common Line Revenue</t>
  </si>
  <si>
    <t>Test Year</t>
  </si>
  <si>
    <t>ERN-1</t>
  </si>
  <si>
    <t>FCC Monitoring</t>
  </si>
  <si>
    <t>Period</t>
  </si>
  <si>
    <t>Calendar</t>
  </si>
  <si>
    <t>Year</t>
  </si>
  <si>
    <t>Test</t>
  </si>
  <si>
    <t>Summary</t>
  </si>
  <si>
    <t>Revenue and Demand</t>
  </si>
  <si>
    <t>Switched Access Revenue</t>
  </si>
  <si>
    <t>Revenues Summary</t>
  </si>
  <si>
    <t xml:space="preserve">         171</t>
  </si>
  <si>
    <t xml:space="preserve">         172</t>
  </si>
  <si>
    <t xml:space="preserve">         173</t>
  </si>
  <si>
    <t xml:space="preserve">         174</t>
  </si>
  <si>
    <t xml:space="preserve">         175</t>
  </si>
  <si>
    <t xml:space="preserve">         176</t>
  </si>
  <si>
    <t xml:space="preserve">         177</t>
  </si>
  <si>
    <t xml:space="preserve">         178</t>
  </si>
  <si>
    <t xml:space="preserve">          201</t>
  </si>
  <si>
    <t xml:space="preserve">          202</t>
  </si>
  <si>
    <t xml:space="preserve">          203</t>
  </si>
  <si>
    <t xml:space="preserve">          204</t>
  </si>
  <si>
    <t xml:space="preserve">          321</t>
  </si>
  <si>
    <t xml:space="preserve">          322</t>
  </si>
  <si>
    <t xml:space="preserve">          323</t>
  </si>
  <si>
    <t xml:space="preserve">          324</t>
  </si>
  <si>
    <t xml:space="preserve">          331</t>
  </si>
  <si>
    <t xml:space="preserve">          332</t>
  </si>
  <si>
    <t xml:space="preserve">          333</t>
  </si>
  <si>
    <t xml:space="preserve">          334</t>
  </si>
  <si>
    <t xml:space="preserve">          341</t>
  </si>
  <si>
    <t xml:space="preserve">          342</t>
  </si>
  <si>
    <t xml:space="preserve">          343</t>
  </si>
  <si>
    <t xml:space="preserve">          344</t>
  </si>
  <si>
    <t>COSA:</t>
  </si>
  <si>
    <t>VG less WATS</t>
  </si>
  <si>
    <t>Notes:  A composite special access NRC should be used if the installation rates vary among the services.  If the company does not file a particular rate,</t>
  </si>
  <si>
    <t>Uncollectibles</t>
  </si>
  <si>
    <t>COSA's for which Rates</t>
  </si>
  <si>
    <t>Percent Change in</t>
  </si>
  <si>
    <t>Historical Rate Levels</t>
  </si>
  <si>
    <t xml:space="preserve">  Multi-line Business</t>
  </si>
  <si>
    <t>full-time Audio</t>
  </si>
  <si>
    <t>Multi-line</t>
  </si>
  <si>
    <t>Notes:  Companies should list all COSA's for which rates are averages or pooled.</t>
  </si>
  <si>
    <t>Revenue Price-outs</t>
  </si>
  <si>
    <t>Multi-line Business</t>
  </si>
  <si>
    <t>Multi-line Business ($/Month)</t>
  </si>
  <si>
    <t>Multi-line Business EUCL</t>
  </si>
  <si>
    <t xml:space="preserve">Forecast, </t>
  </si>
  <si>
    <t>MAG-1</t>
  </si>
  <si>
    <t>Access Element</t>
  </si>
  <si>
    <t>Interstate Revenue Requirement Prior to Adjustments</t>
  </si>
  <si>
    <t>Interstate Revenue Requirement Subject to TIC Re-allocation</t>
  </si>
  <si>
    <t>Note 1</t>
  </si>
  <si>
    <t>Note 2</t>
  </si>
  <si>
    <t>Interstate Revenue Requirement Subject to Rate Making</t>
  </si>
  <si>
    <t xml:space="preserve"> Common Line</t>
  </si>
  <si>
    <t>then the rate and demand = 0.  Col. (G) equals Cols. ( A x D) + (B x E) + (C x F).</t>
  </si>
  <si>
    <t>Notes : Col. (A) = Cols. (B) +(C) + (D).  If a particular category is inapplicable, then that category = 0.</t>
  </si>
  <si>
    <t>COS-1(P)</t>
  </si>
  <si>
    <t>Universal Service Fund Contribution</t>
  </si>
  <si>
    <t>Frozen TIC Re-allocation</t>
  </si>
  <si>
    <t>Cols.(B)-(D)</t>
  </si>
  <si>
    <t>Telephone Company</t>
  </si>
  <si>
    <t>Cols. (D)+(E)</t>
  </si>
  <si>
    <t xml:space="preserve">Access </t>
  </si>
  <si>
    <t>CBOL</t>
  </si>
  <si>
    <t>Moved</t>
  </si>
  <si>
    <t>From</t>
  </si>
  <si>
    <t>Costs</t>
  </si>
  <si>
    <t>After</t>
  </si>
  <si>
    <t>Moved To</t>
  </si>
  <si>
    <t xml:space="preserve">Special </t>
  </si>
  <si>
    <t>(Costs</t>
  </si>
  <si>
    <t xml:space="preserve">Access) </t>
  </si>
  <si>
    <t>Forecasts Versus  Actuals</t>
  </si>
  <si>
    <t>Consumer Broadband -Only Loop</t>
  </si>
  <si>
    <t>Before</t>
  </si>
  <si>
    <t>Before Costs Moved</t>
  </si>
  <si>
    <t>To CBOL</t>
  </si>
  <si>
    <t xml:space="preserve">  </t>
  </si>
  <si>
    <t xml:space="preserve">Consumer Broadband -Only Loop </t>
  </si>
  <si>
    <t>Lines</t>
  </si>
  <si>
    <t>Moved From</t>
  </si>
  <si>
    <t>Special Access)</t>
  </si>
  <si>
    <t xml:space="preserve">CBOL (Costs </t>
  </si>
  <si>
    <t>After Costs Moved</t>
  </si>
  <si>
    <t>7/18 - 6/19</t>
  </si>
  <si>
    <t>(C )</t>
  </si>
  <si>
    <t>Note 1:  Projected Amount per Account 6540</t>
  </si>
  <si>
    <t xml:space="preserve">Note 2:  Enter amounts equal to the amounts on the most recently filed Form MAG-1. </t>
  </si>
  <si>
    <t>Cols. (A)+(B)</t>
  </si>
  <si>
    <t>Special Access After Costs Moved to CBOL</t>
  </si>
  <si>
    <t>Special Access After Costs Moved to CBOL - - Total</t>
  </si>
  <si>
    <t>Consumer Broadband-Only Loop</t>
  </si>
  <si>
    <t>After Costs</t>
  </si>
  <si>
    <t>Moved to CBOL</t>
  </si>
  <si>
    <t>Federal Income Taxes @ FIT rate equal to:</t>
  </si>
  <si>
    <t>2017/2018</t>
  </si>
  <si>
    <t>7/19 - 6/20</t>
  </si>
  <si>
    <t>Rate-of Return TRP (Note 1)</t>
  </si>
  <si>
    <t>(Note 2)</t>
  </si>
  <si>
    <t>Notes:</t>
  </si>
  <si>
    <t xml:space="preserve">2.  Cells M14, M43, M45, M71, M74, M75, and M76 require data or have formulas that apply to carriers that unfreeze their category relationships.  Other carriers may insert "n/a" in these cells.  </t>
  </si>
  <si>
    <t>This worksheet does not apply to other carriers.</t>
  </si>
  <si>
    <t>Test Year, 7/20 to 6/21</t>
  </si>
  <si>
    <t>Net Revenues/Revenue Requirement @10% RoR</t>
  </si>
  <si>
    <t xml:space="preserve"> </t>
  </si>
  <si>
    <t>Historical, Calendar Year 2019</t>
  </si>
  <si>
    <t>Net Revenues/Revenue Requirement @10.365% RoR</t>
  </si>
  <si>
    <t>Federal Income Taxes @ 2019 FIT rate equal to:</t>
  </si>
  <si>
    <t>1.  Carriers that unfreeze their category relationships should display the results of the 2019 cost study that is based on unfrozen category relationships in this worksheet.</t>
  </si>
  <si>
    <t>Other carriers should display the results of the 2019 cost study that is based on frozen or unfrozen category relationships, whichever is applicable, in this worksheet.</t>
  </si>
  <si>
    <t>1.  Carriers that unfreeze their category relationships should display the results of the 2019 cost study that is based on frozen category relationships in this worksheet.</t>
  </si>
  <si>
    <t>7/20-6/21</t>
  </si>
  <si>
    <t>1/19- 12/19</t>
  </si>
  <si>
    <t>1/18 - 12/18</t>
  </si>
  <si>
    <t>1/17- 12/17</t>
  </si>
  <si>
    <t>Test Year 7/20-6/21</t>
  </si>
  <si>
    <t>Test Year  7/20 to 6/21</t>
  </si>
  <si>
    <r>
      <t xml:space="preserve">Using </t>
    </r>
    <r>
      <rPr>
        <b/>
        <sz val="10"/>
        <color indexed="12"/>
        <rFont val="Arial"/>
        <family val="2"/>
      </rPr>
      <t>2019</t>
    </r>
    <r>
      <rPr>
        <b/>
        <sz val="10"/>
        <rFont val="Arial"/>
        <family val="2"/>
      </rPr>
      <t xml:space="preserve"> Demand</t>
    </r>
  </si>
  <si>
    <t>1/19-12/19</t>
  </si>
  <si>
    <t>7/20 - 6/21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</si>
</sst>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/d"/>
    <numFmt numFmtId="166" formatCode="0.000000"/>
    <numFmt numFmtId="167" formatCode="0.00000000"/>
    <numFmt numFmtId="168" formatCode="0.0000%"/>
    <numFmt numFmtId="169" formatCode="0_)"/>
    <numFmt numFmtId="170" formatCode="&quot;$&quot;#,##0"/>
    <numFmt numFmtId="171" formatCode="0_);\(0\)"/>
    <numFmt numFmtId="172" formatCode="[$-409]dddd\,\ mmmm\ dd\,\ yyyy"/>
    <numFmt numFmtId="173" formatCode="General_)"/>
    <numFmt numFmtId="174" formatCode="[$-409]dddd\,\ mmmm\ d\,\ yyyy"/>
  </numFmts>
  <fonts count="60">
    <font>
      <sz val="10"/>
      <name val="Arial"/>
      <family val="0"/>
    </font>
    <font>
      <b/>
      <sz val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48"/>
      <name val="Arial"/>
      <family val="2"/>
    </font>
    <font>
      <sz val="9"/>
      <color indexed="8"/>
      <name val="Arial"/>
      <family val="2"/>
    </font>
    <font>
      <b/>
      <sz val="8"/>
      <name val="Tahoma"/>
      <family val="2"/>
    </font>
    <font>
      <sz val="9"/>
      <color indexed="12"/>
      <name val="Arial"/>
      <family val="2"/>
    </font>
    <font>
      <b/>
      <sz val="9"/>
      <color indexed="48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30"/>
      <name val="Arial"/>
      <family val="2"/>
    </font>
    <font>
      <sz val="9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FF00"/>
      <name val="Arial"/>
      <family val="2"/>
    </font>
    <font>
      <b/>
      <sz val="10"/>
      <color rgb="FF0070C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37" fontId="3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 horizontal="right"/>
    </xf>
    <xf numFmtId="3" fontId="3" fillId="0" borderId="0" xfId="0" applyNumberFormat="1" applyFont="1" applyAlignment="1">
      <alignment horizontal="right"/>
    </xf>
    <xf numFmtId="37" fontId="0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0" fillId="0" borderId="0" xfId="0" applyFont="1" applyAlignment="1" quotePrefix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 quotePrefix="1">
      <alignment horizontal="center"/>
    </xf>
    <xf numFmtId="3" fontId="6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4" fontId="2" fillId="0" borderId="0" xfId="0" applyNumberFormat="1" applyFont="1" applyAlignment="1">
      <alignment horizontal="center"/>
    </xf>
    <xf numFmtId="10" fontId="0" fillId="0" borderId="0" xfId="62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3" fontId="9" fillId="0" borderId="0" xfId="0" applyNumberFormat="1" applyFont="1" applyAlignment="1">
      <alignment horizontal="right"/>
    </xf>
    <xf numFmtId="0" fontId="5" fillId="0" borderId="0" xfId="59" applyFont="1">
      <alignment/>
      <protection/>
    </xf>
    <xf numFmtId="0" fontId="4" fillId="0" borderId="0" xfId="59" applyFont="1">
      <alignment/>
      <protection/>
    </xf>
    <xf numFmtId="37" fontId="4" fillId="0" borderId="0" xfId="59" applyNumberFormat="1" applyFont="1">
      <alignment/>
      <protection/>
    </xf>
    <xf numFmtId="0" fontId="10" fillId="0" borderId="0" xfId="59" applyFont="1" applyAlignment="1">
      <alignment horizontal="left"/>
      <protection/>
    </xf>
    <xf numFmtId="0" fontId="10" fillId="0" borderId="0" xfId="59" applyFont="1">
      <alignment/>
      <protection/>
    </xf>
    <xf numFmtId="0" fontId="6" fillId="0" borderId="0" xfId="59" applyFont="1">
      <alignment/>
      <protection/>
    </xf>
    <xf numFmtId="37" fontId="4" fillId="0" borderId="0" xfId="59" applyNumberFormat="1" applyFont="1" applyAlignment="1">
      <alignment horizontal="center"/>
      <protection/>
    </xf>
    <xf numFmtId="37" fontId="7" fillId="0" borderId="0" xfId="59" applyNumberFormat="1" applyFont="1" applyAlignment="1">
      <alignment horizontal="center"/>
      <protection/>
    </xf>
    <xf numFmtId="0" fontId="4" fillId="0" borderId="0" xfId="59" applyFont="1" applyAlignment="1">
      <alignment horizontal="center"/>
      <protection/>
    </xf>
    <xf numFmtId="37" fontId="4" fillId="0" borderId="0" xfId="45" applyNumberFormat="1" applyFont="1" applyAlignment="1">
      <alignment horizontal="right"/>
    </xf>
    <xf numFmtId="37" fontId="4" fillId="0" borderId="0" xfId="59" applyNumberFormat="1" applyFont="1" applyAlignment="1">
      <alignment horizontal="right"/>
      <protection/>
    </xf>
    <xf numFmtId="37" fontId="6" fillId="0" borderId="0" xfId="59" applyNumberFormat="1" applyFont="1">
      <alignment/>
      <protection/>
    </xf>
    <xf numFmtId="37" fontId="7" fillId="0" borderId="0" xfId="59" applyNumberFormat="1" applyFont="1">
      <alignment/>
      <protection/>
    </xf>
    <xf numFmtId="37" fontId="4" fillId="0" borderId="0" xfId="45" applyNumberFormat="1" applyFont="1" applyAlignment="1" quotePrefix="1">
      <alignment horizontal="right"/>
    </xf>
    <xf numFmtId="0" fontId="4" fillId="0" borderId="0" xfId="59" applyFont="1" applyAlignment="1" quotePrefix="1">
      <alignment horizontal="left"/>
      <protection/>
    </xf>
    <xf numFmtId="37" fontId="6" fillId="0" borderId="0" xfId="45" applyNumberFormat="1" applyFont="1" applyAlignment="1">
      <alignment/>
    </xf>
    <xf numFmtId="37" fontId="4" fillId="0" borderId="0" xfId="45" applyNumberFormat="1" applyFont="1" applyAlignment="1">
      <alignment/>
    </xf>
    <xf numFmtId="0" fontId="4" fillId="0" borderId="0" xfId="59" applyFont="1" quotePrefix="1">
      <alignment/>
      <protection/>
    </xf>
    <xf numFmtId="10" fontId="4" fillId="0" borderId="0" xfId="64" applyNumberFormat="1" applyFont="1" applyAlignment="1">
      <alignment/>
    </xf>
    <xf numFmtId="14" fontId="5" fillId="0" borderId="0" xfId="59" applyNumberFormat="1" applyFont="1" applyAlignment="1">
      <alignment horizontal="left"/>
      <protection/>
    </xf>
    <xf numFmtId="0" fontId="5" fillId="0" borderId="0" xfId="59" applyFont="1" applyAlignment="1">
      <alignment horizontal="left"/>
      <protection/>
    </xf>
    <xf numFmtId="0" fontId="1" fillId="0" borderId="0" xfId="59" applyFont="1">
      <alignment/>
      <protection/>
    </xf>
    <xf numFmtId="0" fontId="0" fillId="0" borderId="0" xfId="59" applyFont="1">
      <alignment/>
      <protection/>
    </xf>
    <xf numFmtId="37" fontId="0" fillId="0" borderId="0" xfId="59" applyNumberFormat="1" applyFont="1">
      <alignment/>
      <protection/>
    </xf>
    <xf numFmtId="14" fontId="1" fillId="0" borderId="0" xfId="59" applyNumberFormat="1" applyFont="1" applyAlignment="1" quotePrefix="1">
      <alignment horizontal="left"/>
      <protection/>
    </xf>
    <xf numFmtId="165" fontId="1" fillId="0" borderId="0" xfId="59" applyNumberFormat="1" applyFont="1" applyAlignment="1" quotePrefix="1">
      <alignment horizontal="right"/>
      <protection/>
    </xf>
    <xf numFmtId="37" fontId="1" fillId="0" borderId="0" xfId="59" applyNumberFormat="1" applyFont="1">
      <alignment/>
      <protection/>
    </xf>
    <xf numFmtId="0" fontId="1" fillId="0" borderId="0" xfId="45" applyNumberFormat="1" applyFont="1" applyAlignment="1">
      <alignment horizontal="left"/>
    </xf>
    <xf numFmtId="0" fontId="1" fillId="0" borderId="0" xfId="45" applyNumberFormat="1" applyFont="1" applyAlignment="1">
      <alignment/>
    </xf>
    <xf numFmtId="37" fontId="2" fillId="0" borderId="0" xfId="59" applyNumberFormat="1" applyFont="1">
      <alignment/>
      <protection/>
    </xf>
    <xf numFmtId="37" fontId="1" fillId="0" borderId="0" xfId="59" applyNumberFormat="1" applyFont="1" applyAlignment="1">
      <alignment horizontal="left"/>
      <protection/>
    </xf>
    <xf numFmtId="171" fontId="1" fillId="0" borderId="0" xfId="59" applyNumberFormat="1" applyFont="1" applyAlignment="1">
      <alignment horizontal="left"/>
      <protection/>
    </xf>
    <xf numFmtId="37" fontId="1" fillId="0" borderId="0" xfId="59" applyNumberFormat="1" applyFont="1" applyAlignment="1">
      <alignment horizontal="center"/>
      <protection/>
    </xf>
    <xf numFmtId="0" fontId="0" fillId="0" borderId="0" xfId="59" applyFont="1" applyAlignment="1" quotePrefix="1">
      <alignment horizontal="right"/>
      <protection/>
    </xf>
    <xf numFmtId="0" fontId="1" fillId="0" borderId="0" xfId="59" applyFont="1" applyAlignment="1">
      <alignment horizontal="left"/>
      <protection/>
    </xf>
    <xf numFmtId="0" fontId="0" fillId="0" borderId="0" xfId="59">
      <alignment/>
      <protection/>
    </xf>
    <xf numFmtId="14" fontId="1" fillId="0" borderId="0" xfId="59" applyNumberFormat="1" applyFont="1" applyAlignment="1">
      <alignment horizontal="left"/>
      <protection/>
    </xf>
    <xf numFmtId="1" fontId="1" fillId="0" borderId="0" xfId="59" applyNumberFormat="1" applyFont="1" applyAlignment="1">
      <alignment horizontal="left"/>
      <protection/>
    </xf>
    <xf numFmtId="0" fontId="5" fillId="0" borderId="0" xfId="59" applyFont="1" applyAlignment="1">
      <alignment horizontal="center" vertical="center" wrapText="1"/>
      <protection/>
    </xf>
    <xf numFmtId="0" fontId="13" fillId="0" borderId="0" xfId="59" applyFont="1" applyAlignment="1">
      <alignment horizontal="center" vertical="center" wrapText="1"/>
      <protection/>
    </xf>
    <xf numFmtId="5" fontId="0" fillId="0" borderId="0" xfId="59" applyNumberFormat="1" applyFont="1">
      <alignment/>
      <protection/>
    </xf>
    <xf numFmtId="0" fontId="14" fillId="0" borderId="0" xfId="59" applyFont="1">
      <alignment/>
      <protection/>
    </xf>
    <xf numFmtId="0" fontId="4" fillId="0" borderId="0" xfId="59" applyFont="1" applyFill="1">
      <alignment/>
      <protection/>
    </xf>
    <xf numFmtId="0" fontId="0" fillId="0" borderId="0" xfId="59" applyFont="1" applyFill="1">
      <alignment/>
      <protection/>
    </xf>
    <xf numFmtId="0" fontId="4" fillId="33" borderId="0" xfId="0" applyFont="1" applyFill="1" applyAlignment="1">
      <alignment/>
    </xf>
    <xf numFmtId="0" fontId="4" fillId="34" borderId="0" xfId="59" applyFont="1" applyFill="1">
      <alignment/>
      <protection/>
    </xf>
    <xf numFmtId="37" fontId="0" fillId="0" borderId="0" xfId="59" applyNumberFormat="1" applyFont="1" applyFill="1">
      <alignment/>
      <protection/>
    </xf>
    <xf numFmtId="0" fontId="4" fillId="0" borderId="0" xfId="0" applyFont="1" applyFill="1" applyAlignment="1">
      <alignment vertical="top" wrapText="1"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4" fillId="0" borderId="0" xfId="59" applyFont="1" applyAlignment="1">
      <alignment/>
      <protection/>
    </xf>
    <xf numFmtId="10" fontId="0" fillId="0" borderId="0" xfId="64" applyNumberFormat="1" applyFill="1" applyAlignment="1">
      <alignment/>
    </xf>
    <xf numFmtId="0" fontId="4" fillId="0" borderId="0" xfId="59" applyFont="1" applyFill="1" applyAlignment="1">
      <alignment/>
      <protection/>
    </xf>
    <xf numFmtId="0" fontId="57" fillId="34" borderId="0" xfId="59" applyFont="1" applyFill="1">
      <alignment/>
      <protection/>
    </xf>
    <xf numFmtId="0" fontId="0" fillId="0" borderId="0" xfId="0" applyFill="1" applyAlignment="1">
      <alignment/>
    </xf>
    <xf numFmtId="37" fontId="4" fillId="0" borderId="0" xfId="45" applyNumberFormat="1" applyFont="1" applyFill="1" applyAlignment="1">
      <alignment horizontal="right"/>
    </xf>
    <xf numFmtId="37" fontId="6" fillId="0" borderId="0" xfId="59" applyNumberFormat="1" applyFont="1" applyFill="1">
      <alignment/>
      <protection/>
    </xf>
    <xf numFmtId="0" fontId="4" fillId="0" borderId="0" xfId="59" applyFont="1" applyFill="1" applyAlignment="1">
      <alignment horizontal="center"/>
      <protection/>
    </xf>
    <xf numFmtId="37" fontId="4" fillId="0" borderId="0" xfId="59" applyNumberFormat="1" applyFont="1" applyFill="1" applyAlignment="1">
      <alignment horizontal="center"/>
      <protection/>
    </xf>
    <xf numFmtId="37" fontId="4" fillId="0" borderId="0" xfId="45" applyNumberFormat="1" applyFont="1" applyFill="1" applyAlignment="1" quotePrefix="1">
      <alignment horizontal="right"/>
    </xf>
    <xf numFmtId="37" fontId="4" fillId="0" borderId="0" xfId="59" applyNumberFormat="1" applyFont="1" applyFill="1">
      <alignment/>
      <protection/>
    </xf>
    <xf numFmtId="10" fontId="4" fillId="0" borderId="0" xfId="64" applyNumberFormat="1" applyFont="1" applyFill="1" applyAlignment="1">
      <alignment/>
    </xf>
    <xf numFmtId="37" fontId="1" fillId="0" borderId="0" xfId="59" applyNumberFormat="1" applyFont="1" applyFill="1" applyAlignment="1">
      <alignment horizontal="center"/>
      <protection/>
    </xf>
    <xf numFmtId="5" fontId="0" fillId="0" borderId="0" xfId="59" applyNumberFormat="1" applyFont="1" applyFill="1">
      <alignment/>
      <protection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2" fontId="6" fillId="0" borderId="0" xfId="0" applyNumberFormat="1" applyFont="1" applyFill="1" applyAlignment="1">
      <alignment/>
    </xf>
    <xf numFmtId="0" fontId="9" fillId="0" borderId="0" xfId="0" applyFont="1" applyFill="1" applyAlignment="1">
      <alignment horizontal="right"/>
    </xf>
    <xf numFmtId="3" fontId="9" fillId="0" borderId="0" xfId="0" applyNumberFormat="1" applyFont="1" applyFill="1" applyAlignment="1">
      <alignment horizontal="right"/>
    </xf>
    <xf numFmtId="37" fontId="3" fillId="0" borderId="0" xfId="0" applyNumberFormat="1" applyFont="1" applyFill="1" applyAlignment="1">
      <alignment/>
    </xf>
    <xf numFmtId="2" fontId="0" fillId="0" borderId="0" xfId="0" applyNumberFormat="1" applyFont="1" applyAlignment="1" quotePrefix="1">
      <alignment horizontal="right"/>
    </xf>
    <xf numFmtId="0" fontId="0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10" fontId="0" fillId="0" borderId="0" xfId="62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59" applyBorder="1" applyAlignment="1">
      <alignment/>
      <protection/>
    </xf>
    <xf numFmtId="0" fontId="0" fillId="0" borderId="0" xfId="59" applyAlignment="1">
      <alignment/>
      <protection/>
    </xf>
    <xf numFmtId="37" fontId="7" fillId="0" borderId="0" xfId="59" applyNumberFormat="1" applyFont="1" applyFill="1" applyAlignment="1">
      <alignment horizontal="center"/>
      <protection/>
    </xf>
    <xf numFmtId="37" fontId="4" fillId="0" borderId="0" xfId="59" applyNumberFormat="1" applyFont="1" applyFill="1" applyAlignment="1">
      <alignment horizontal="right"/>
      <protection/>
    </xf>
    <xf numFmtId="37" fontId="7" fillId="0" borderId="0" xfId="45" applyNumberFormat="1" applyFont="1" applyFill="1" applyAlignment="1" quotePrefix="1">
      <alignment horizontal="right"/>
    </xf>
    <xf numFmtId="37" fontId="4" fillId="0" borderId="0" xfId="45" applyNumberFormat="1" applyFont="1" applyFill="1" applyAlignment="1">
      <alignment/>
    </xf>
    <xf numFmtId="37" fontId="7" fillId="0" borderId="0" xfId="59" applyNumberFormat="1" applyFont="1" applyFill="1">
      <alignment/>
      <protection/>
    </xf>
    <xf numFmtId="37" fontId="6" fillId="0" borderId="0" xfId="45" applyNumberFormat="1" applyFont="1" applyFill="1" applyAlignment="1">
      <alignment/>
    </xf>
    <xf numFmtId="0" fontId="6" fillId="0" borderId="0" xfId="59" applyFont="1" applyFill="1">
      <alignment/>
      <protection/>
    </xf>
    <xf numFmtId="37" fontId="0" fillId="0" borderId="0" xfId="59" applyNumberFormat="1" applyFont="1" applyFill="1" applyAlignment="1">
      <alignment horizontal="right"/>
      <protection/>
    </xf>
    <xf numFmtId="37" fontId="3" fillId="0" borderId="0" xfId="59" applyNumberFormat="1" applyFont="1" applyFill="1">
      <alignment/>
      <protection/>
    </xf>
    <xf numFmtId="37" fontId="0" fillId="0" borderId="0" xfId="59" applyNumberFormat="1" applyFont="1" applyFill="1" applyAlignment="1" quotePrefix="1">
      <alignment horizontal="right"/>
      <protection/>
    </xf>
    <xf numFmtId="37" fontId="3" fillId="0" borderId="0" xfId="59" applyNumberFormat="1" applyFont="1" applyFill="1" applyAlignment="1" quotePrefix="1">
      <alignment horizontal="right"/>
      <protection/>
    </xf>
    <xf numFmtId="0" fontId="5" fillId="0" borderId="0" xfId="59" applyFont="1" applyFill="1" applyAlignment="1">
      <alignment horizontal="center" vertical="center" wrapText="1"/>
      <protection/>
    </xf>
    <xf numFmtId="0" fontId="13" fillId="0" borderId="0" xfId="59" applyFont="1" applyFill="1" applyAlignment="1">
      <alignment horizontal="center" vertical="center" wrapText="1"/>
      <protection/>
    </xf>
    <xf numFmtId="0" fontId="1" fillId="0" borderId="0" xfId="59" applyFont="1" applyFill="1" applyAlignment="1">
      <alignment horizontal="center"/>
      <protection/>
    </xf>
    <xf numFmtId="0" fontId="14" fillId="0" borderId="0" xfId="59" applyFont="1" applyFill="1">
      <alignment/>
      <protection/>
    </xf>
    <xf numFmtId="5" fontId="16" fillId="0" borderId="0" xfId="59" applyNumberFormat="1" applyFont="1" applyFill="1">
      <alignment/>
      <protection/>
    </xf>
    <xf numFmtId="37" fontId="0" fillId="0" borderId="0" xfId="0" applyNumberFormat="1" applyFont="1" applyFill="1" applyAlignment="1">
      <alignment/>
    </xf>
    <xf numFmtId="10" fontId="3" fillId="0" borderId="0" xfId="62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10" fontId="4" fillId="34" borderId="0" xfId="64" applyNumberFormat="1" applyFont="1" applyFill="1" applyAlignment="1">
      <alignment/>
    </xf>
    <xf numFmtId="0" fontId="5" fillId="34" borderId="0" xfId="59" applyFont="1" applyFill="1">
      <alignment/>
      <protection/>
    </xf>
    <xf numFmtId="37" fontId="4" fillId="34" borderId="0" xfId="59" applyNumberFormat="1" applyFont="1" applyFill="1" applyAlignment="1">
      <alignment horizontal="center"/>
      <protection/>
    </xf>
    <xf numFmtId="37" fontId="4" fillId="34" borderId="0" xfId="45" applyNumberFormat="1" applyFont="1" applyFill="1" applyAlignment="1">
      <alignment horizontal="right"/>
    </xf>
    <xf numFmtId="37" fontId="6" fillId="34" borderId="0" xfId="59" applyNumberFormat="1" applyFont="1" applyFill="1">
      <alignment/>
      <protection/>
    </xf>
    <xf numFmtId="37" fontId="4" fillId="34" borderId="0" xfId="59" applyNumberFormat="1" applyFont="1" applyFill="1">
      <alignment/>
      <protection/>
    </xf>
    <xf numFmtId="0" fontId="4" fillId="34" borderId="0" xfId="59" applyFont="1" applyFill="1" applyAlignment="1">
      <alignment/>
      <protection/>
    </xf>
    <xf numFmtId="0" fontId="11" fillId="34" borderId="0" xfId="59" applyFont="1" applyFill="1">
      <alignment/>
      <protection/>
    </xf>
    <xf numFmtId="14" fontId="10" fillId="34" borderId="0" xfId="59" applyNumberFormat="1" applyFont="1" applyFill="1" applyAlignment="1">
      <alignment horizontal="left"/>
      <protection/>
    </xf>
    <xf numFmtId="37" fontId="58" fillId="34" borderId="0" xfId="59" applyNumberFormat="1" applyFont="1" applyFill="1">
      <alignment/>
      <protection/>
    </xf>
    <xf numFmtId="0" fontId="2" fillId="34" borderId="0" xfId="59" applyFont="1" applyFill="1">
      <alignment/>
      <protection/>
    </xf>
    <xf numFmtId="0" fontId="5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14" fontId="1" fillId="34" borderId="0" xfId="0" applyNumberFormat="1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37" fontId="1" fillId="34" borderId="0" xfId="0" applyNumberFormat="1" applyFont="1" applyFill="1" applyAlignment="1">
      <alignment horizontal="center"/>
    </xf>
    <xf numFmtId="0" fontId="2" fillId="34" borderId="0" xfId="0" applyFont="1" applyFill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Percent 2" xfId="63"/>
    <cellStyle name="Percent 3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Paula.Cech\AppData\Local\Microsoft\Windows\Temporary%20Internet%20Files\Content.Outlook\07SKBX44\RORTRP12Final.xls%20with%20chang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S-1(P)"/>
      <sheetName val="COS-1(H)"/>
      <sheetName val="COS-2"/>
      <sheetName val="MAG-1"/>
      <sheetName val="REV-1"/>
      <sheetName val="REV-2"/>
      <sheetName val="RTE-1"/>
      <sheetName val="RTE-2"/>
      <sheetName val="RTE-3"/>
      <sheetName val="DMD-1 Page 3"/>
      <sheetName val="DMD-2"/>
      <sheetName val="DMD-3"/>
      <sheetName val="DMD-4"/>
      <sheetName val="DMD-5"/>
      <sheetName val="ERN-1"/>
      <sheetName val="BSF-1"/>
      <sheetName val="RORDEM-1"/>
    </sheetNames>
    <sheetDataSet>
      <sheetData sheetId="0">
        <row r="5">
          <cell r="A5" t="str">
            <v>COSA: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89"/>
  <sheetViews>
    <sheetView zoomScalePageLayoutView="0" workbookViewId="0" topLeftCell="A1">
      <pane xSplit="3" ySplit="10" topLeftCell="D50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C2" sqref="C2"/>
    </sheetView>
  </sheetViews>
  <sheetFormatPr defaultColWidth="9.140625" defaultRowHeight="12.75"/>
  <cols>
    <col min="1" max="1" width="8.28125" style="31" customWidth="1"/>
    <col min="2" max="2" width="19.7109375" style="31" customWidth="1"/>
    <col min="3" max="3" width="13.7109375" style="31" customWidth="1"/>
    <col min="4" max="4" width="13.8515625" style="31" customWidth="1"/>
    <col min="5" max="5" width="13.57421875" style="31" customWidth="1"/>
    <col min="6" max="6" width="13.00390625" style="31" customWidth="1"/>
    <col min="7" max="7" width="14.140625" style="31" customWidth="1"/>
    <col min="8" max="8" width="14.7109375" style="31" customWidth="1"/>
    <col min="9" max="9" width="13.421875" style="31" customWidth="1"/>
    <col min="10" max="10" width="14.140625" style="31" customWidth="1"/>
    <col min="11" max="11" width="14.7109375" style="32" customWidth="1"/>
    <col min="12" max="12" width="12.57421875" style="42" customWidth="1"/>
    <col min="13" max="13" width="15.00390625" style="32" customWidth="1"/>
    <col min="14" max="14" width="14.140625" style="32" customWidth="1"/>
    <col min="15" max="23" width="9.140625" style="32" customWidth="1"/>
    <col min="24" max="16384" width="9.140625" style="31" customWidth="1"/>
  </cols>
  <sheetData>
    <row r="1" spans="1:16" ht="12">
      <c r="A1" s="30" t="s">
        <v>243</v>
      </c>
      <c r="B1" s="30"/>
      <c r="F1" s="31" t="s">
        <v>243</v>
      </c>
      <c r="I1" s="85"/>
      <c r="J1" s="85"/>
      <c r="K1" s="85"/>
      <c r="L1" s="85"/>
      <c r="M1" s="85"/>
      <c r="N1" s="31"/>
      <c r="O1" s="31"/>
      <c r="P1" s="31"/>
    </row>
    <row r="2" spans="1:14" ht="12">
      <c r="A2" s="30" t="s">
        <v>0</v>
      </c>
      <c r="B2" s="30"/>
      <c r="C2" s="139">
        <v>43998</v>
      </c>
      <c r="F2" s="30" t="s">
        <v>3</v>
      </c>
      <c r="H2" s="85"/>
      <c r="I2" s="85"/>
      <c r="J2" s="85"/>
      <c r="K2" s="85"/>
      <c r="L2" s="85"/>
      <c r="M2" s="85"/>
      <c r="N2" s="72"/>
    </row>
    <row r="3" spans="1:14" ht="12">
      <c r="A3" s="30" t="s">
        <v>1</v>
      </c>
      <c r="B3" s="30"/>
      <c r="C3" s="33" t="s">
        <v>247</v>
      </c>
      <c r="F3" s="30" t="s">
        <v>4</v>
      </c>
      <c r="H3" s="85"/>
      <c r="I3" s="85"/>
      <c r="J3" s="85"/>
      <c r="L3" s="85"/>
      <c r="M3" s="85"/>
      <c r="N3" s="31"/>
    </row>
    <row r="4" spans="1:16" ht="12">
      <c r="A4" s="30" t="s">
        <v>2</v>
      </c>
      <c r="B4" s="30"/>
      <c r="C4" s="33">
        <v>0</v>
      </c>
      <c r="F4" s="138" t="s">
        <v>289</v>
      </c>
      <c r="G4" s="75"/>
      <c r="K4" s="31"/>
      <c r="L4" s="31"/>
      <c r="M4" s="31"/>
      <c r="N4" s="92" t="s">
        <v>256</v>
      </c>
      <c r="O4" s="93" t="s">
        <v>250</v>
      </c>
      <c r="P4" s="92" t="s">
        <v>256</v>
      </c>
    </row>
    <row r="5" spans="1:16" ht="12">
      <c r="A5" s="30" t="s">
        <v>217</v>
      </c>
      <c r="B5" s="34"/>
      <c r="C5" s="33">
        <v>0</v>
      </c>
      <c r="F5" s="31" t="s">
        <v>217</v>
      </c>
      <c r="K5" s="31"/>
      <c r="L5" s="31"/>
      <c r="M5" s="35"/>
      <c r="N5" s="93" t="s">
        <v>249</v>
      </c>
      <c r="O5" s="92" t="s">
        <v>257</v>
      </c>
      <c r="P5" s="93" t="s">
        <v>249</v>
      </c>
    </row>
    <row r="6" spans="1:16" ht="12">
      <c r="A6" s="87"/>
      <c r="B6" s="72"/>
      <c r="C6" s="72"/>
      <c r="D6" s="72"/>
      <c r="E6" s="72"/>
      <c r="F6" s="72"/>
      <c r="G6" s="72"/>
      <c r="H6" s="72"/>
      <c r="I6" s="72"/>
      <c r="N6" s="92" t="s">
        <v>261</v>
      </c>
      <c r="O6" s="92" t="s">
        <v>251</v>
      </c>
      <c r="P6" s="92" t="s">
        <v>254</v>
      </c>
    </row>
    <row r="7" spans="11:16" ht="12">
      <c r="K7" s="36" t="s">
        <v>74</v>
      </c>
      <c r="L7" s="37" t="s">
        <v>73</v>
      </c>
      <c r="N7" s="92" t="s">
        <v>253</v>
      </c>
      <c r="O7" s="92" t="s">
        <v>252</v>
      </c>
      <c r="P7" s="92" t="s">
        <v>253</v>
      </c>
    </row>
    <row r="8" spans="5:16" ht="12">
      <c r="E8" s="38" t="s">
        <v>5</v>
      </c>
      <c r="F8" s="38" t="s">
        <v>65</v>
      </c>
      <c r="G8" s="38" t="s">
        <v>67</v>
      </c>
      <c r="H8" s="38" t="s">
        <v>70</v>
      </c>
      <c r="I8" s="38" t="s">
        <v>73</v>
      </c>
      <c r="J8" s="38" t="s">
        <v>76</v>
      </c>
      <c r="K8" s="36" t="s">
        <v>81</v>
      </c>
      <c r="L8" s="37" t="s">
        <v>87</v>
      </c>
      <c r="M8" s="36" t="s">
        <v>90</v>
      </c>
      <c r="N8" s="92" t="s">
        <v>255</v>
      </c>
      <c r="O8" s="92" t="s">
        <v>92</v>
      </c>
      <c r="P8" s="92" t="s">
        <v>255</v>
      </c>
    </row>
    <row r="9" spans="5:16" ht="12">
      <c r="E9" s="38" t="s">
        <v>6</v>
      </c>
      <c r="F9" s="38" t="s">
        <v>66</v>
      </c>
      <c r="G9" s="38" t="s">
        <v>66</v>
      </c>
      <c r="H9" s="38" t="s">
        <v>71</v>
      </c>
      <c r="I9" s="38" t="s">
        <v>74</v>
      </c>
      <c r="J9" s="38" t="s">
        <v>77</v>
      </c>
      <c r="K9" s="36" t="s">
        <v>82</v>
      </c>
      <c r="L9" s="37" t="s">
        <v>88</v>
      </c>
      <c r="M9" s="36" t="s">
        <v>91</v>
      </c>
      <c r="N9" s="93" t="s">
        <v>250</v>
      </c>
      <c r="O9" s="93" t="s">
        <v>258</v>
      </c>
      <c r="P9" s="93" t="s">
        <v>250</v>
      </c>
    </row>
    <row r="10" spans="2:16" ht="12">
      <c r="B10" s="30" t="s">
        <v>7</v>
      </c>
      <c r="D10" s="38"/>
      <c r="E10" s="38" t="s">
        <v>8</v>
      </c>
      <c r="F10" s="38" t="s">
        <v>9</v>
      </c>
      <c r="G10" s="38" t="s">
        <v>68</v>
      </c>
      <c r="H10" s="38" t="s">
        <v>69</v>
      </c>
      <c r="I10" s="38" t="s">
        <v>72</v>
      </c>
      <c r="J10" s="38" t="s">
        <v>75</v>
      </c>
      <c r="K10" s="36" t="s">
        <v>80</v>
      </c>
      <c r="L10" s="112" t="s">
        <v>83</v>
      </c>
      <c r="M10" s="93" t="s">
        <v>84</v>
      </c>
      <c r="N10" s="93" t="s">
        <v>85</v>
      </c>
      <c r="O10" s="93" t="s">
        <v>86</v>
      </c>
      <c r="P10" s="93" t="s">
        <v>89</v>
      </c>
    </row>
    <row r="11" spans="1:16" ht="12">
      <c r="A11" s="31">
        <v>100</v>
      </c>
      <c r="B11" s="31" t="s">
        <v>15</v>
      </c>
      <c r="E11" s="39" t="s">
        <v>78</v>
      </c>
      <c r="F11" s="40" t="s">
        <v>78</v>
      </c>
      <c r="G11" s="40" t="s">
        <v>78</v>
      </c>
      <c r="H11" s="40" t="s">
        <v>78</v>
      </c>
      <c r="I11" s="40" t="s">
        <v>78</v>
      </c>
      <c r="J11" s="40" t="s">
        <v>78</v>
      </c>
      <c r="K11" s="40" t="s">
        <v>78</v>
      </c>
      <c r="L11" s="113" t="s">
        <v>78</v>
      </c>
      <c r="M11" s="90" t="s">
        <v>78</v>
      </c>
      <c r="N11" s="91">
        <v>0</v>
      </c>
      <c r="O11" s="91">
        <v>0</v>
      </c>
      <c r="P11" s="91">
        <v>0</v>
      </c>
    </row>
    <row r="12" spans="1:16" ht="12">
      <c r="A12" s="31">
        <v>110</v>
      </c>
      <c r="B12" s="31" t="s">
        <v>220</v>
      </c>
      <c r="E12" s="39" t="s">
        <v>78</v>
      </c>
      <c r="F12" s="40" t="s">
        <v>78</v>
      </c>
      <c r="G12" s="40" t="s">
        <v>78</v>
      </c>
      <c r="H12" s="40" t="s">
        <v>78</v>
      </c>
      <c r="I12" s="40" t="s">
        <v>78</v>
      </c>
      <c r="J12" s="40" t="s">
        <v>78</v>
      </c>
      <c r="K12" s="40" t="s">
        <v>78</v>
      </c>
      <c r="L12" s="113" t="s">
        <v>78</v>
      </c>
      <c r="M12" s="90" t="s">
        <v>78</v>
      </c>
      <c r="N12" s="91">
        <v>0</v>
      </c>
      <c r="O12" s="91">
        <v>0</v>
      </c>
      <c r="P12" s="91">
        <v>0</v>
      </c>
    </row>
    <row r="13" spans="1:16" ht="12">
      <c r="A13" s="31">
        <v>150</v>
      </c>
      <c r="B13" s="31" t="s">
        <v>16</v>
      </c>
      <c r="E13" s="39" t="s">
        <v>78</v>
      </c>
      <c r="F13" s="40" t="s">
        <v>78</v>
      </c>
      <c r="G13" s="40" t="s">
        <v>78</v>
      </c>
      <c r="H13" s="40" t="s">
        <v>78</v>
      </c>
      <c r="I13" s="40" t="s">
        <v>78</v>
      </c>
      <c r="J13" s="40" t="s">
        <v>78</v>
      </c>
      <c r="K13" s="40" t="s">
        <v>78</v>
      </c>
      <c r="L13" s="113" t="s">
        <v>78</v>
      </c>
      <c r="M13" s="90" t="s">
        <v>78</v>
      </c>
      <c r="N13" s="91">
        <v>0</v>
      </c>
      <c r="O13" s="91">
        <v>0</v>
      </c>
      <c r="P13" s="91">
        <v>0</v>
      </c>
    </row>
    <row r="14" spans="1:16" ht="12">
      <c r="A14" s="31">
        <v>160</v>
      </c>
      <c r="B14" s="75" t="s">
        <v>290</v>
      </c>
      <c r="C14" s="75"/>
      <c r="D14" s="88"/>
      <c r="E14" s="39" t="s">
        <v>78</v>
      </c>
      <c r="F14" s="40" t="s">
        <v>78</v>
      </c>
      <c r="G14" s="40" t="s">
        <v>78</v>
      </c>
      <c r="H14" s="40" t="s">
        <v>78</v>
      </c>
      <c r="I14" s="40" t="s">
        <v>78</v>
      </c>
      <c r="J14" s="40" t="s">
        <v>78</v>
      </c>
      <c r="K14" s="40" t="s">
        <v>78</v>
      </c>
      <c r="L14" s="113" t="s">
        <v>78</v>
      </c>
      <c r="M14" s="113" t="s">
        <v>78</v>
      </c>
      <c r="N14" s="113">
        <f>SUM(N11:N13)</f>
        <v>0</v>
      </c>
      <c r="O14" s="113">
        <f>SUM(O11:O13)</f>
        <v>0</v>
      </c>
      <c r="P14" s="113">
        <f>SUM(P11:P13)</f>
        <v>0</v>
      </c>
    </row>
    <row r="15" spans="5:16" ht="12">
      <c r="E15" s="43" t="s">
        <v>79</v>
      </c>
      <c r="F15" s="43" t="s">
        <v>79</v>
      </c>
      <c r="G15" s="43" t="s">
        <v>79</v>
      </c>
      <c r="H15" s="43" t="s">
        <v>79</v>
      </c>
      <c r="I15" s="43" t="s">
        <v>79</v>
      </c>
      <c r="J15" s="43" t="s">
        <v>79</v>
      </c>
      <c r="K15" s="43" t="s">
        <v>79</v>
      </c>
      <c r="L15" s="114" t="s">
        <v>79</v>
      </c>
      <c r="M15" s="94" t="s">
        <v>79</v>
      </c>
      <c r="N15" s="94" t="s">
        <v>79</v>
      </c>
      <c r="O15" s="94" t="s">
        <v>79</v>
      </c>
      <c r="P15" s="94" t="s">
        <v>79</v>
      </c>
    </row>
    <row r="16" spans="2:16" ht="12">
      <c r="B16" s="30" t="s">
        <v>10</v>
      </c>
      <c r="E16" s="43" t="s">
        <v>79</v>
      </c>
      <c r="F16" s="43" t="s">
        <v>79</v>
      </c>
      <c r="G16" s="43" t="s">
        <v>79</v>
      </c>
      <c r="H16" s="43" t="s">
        <v>79</v>
      </c>
      <c r="I16" s="43" t="s">
        <v>79</v>
      </c>
      <c r="J16" s="43" t="s">
        <v>79</v>
      </c>
      <c r="K16" s="43" t="s">
        <v>79</v>
      </c>
      <c r="L16" s="114" t="s">
        <v>79</v>
      </c>
      <c r="M16" s="94" t="s">
        <v>79</v>
      </c>
      <c r="N16" s="94" t="s">
        <v>79</v>
      </c>
      <c r="O16" s="94" t="s">
        <v>79</v>
      </c>
      <c r="P16" s="94" t="s">
        <v>79</v>
      </c>
    </row>
    <row r="17" spans="1:16" ht="12">
      <c r="A17" s="31">
        <v>170</v>
      </c>
      <c r="B17" s="31" t="s">
        <v>17</v>
      </c>
      <c r="E17" s="39" t="s">
        <v>78</v>
      </c>
      <c r="F17" s="40" t="s">
        <v>78</v>
      </c>
      <c r="G17" s="40" t="s">
        <v>78</v>
      </c>
      <c r="H17" s="40" t="s">
        <v>78</v>
      </c>
      <c r="I17" s="32">
        <f>+I18+I19+I20+I25</f>
        <v>0</v>
      </c>
      <c r="J17" s="41">
        <v>0</v>
      </c>
      <c r="K17" s="41">
        <v>0</v>
      </c>
      <c r="L17" s="95">
        <f>+L18+L19+L20+L25</f>
        <v>0</v>
      </c>
      <c r="M17" s="95">
        <f>+M18+M19+M20+M25</f>
        <v>0</v>
      </c>
      <c r="N17" s="95">
        <f>+N18+N19+N20+N25</f>
        <v>0</v>
      </c>
      <c r="O17" s="95">
        <f>+O18+O19+O20+O25</f>
        <v>0</v>
      </c>
      <c r="P17" s="95">
        <f>+P18+P19+P20+P25</f>
        <v>0</v>
      </c>
    </row>
    <row r="18" spans="1:16" ht="12">
      <c r="A18" s="44" t="s">
        <v>193</v>
      </c>
      <c r="B18" s="31" t="s">
        <v>18</v>
      </c>
      <c r="E18" s="45">
        <v>0</v>
      </c>
      <c r="F18" s="45">
        <v>0</v>
      </c>
      <c r="G18" s="41">
        <v>0</v>
      </c>
      <c r="H18" s="32">
        <f aca="true" t="shared" si="0" ref="H18:H25">SUM(E18:G18)</f>
        <v>0</v>
      </c>
      <c r="I18" s="41">
        <v>0</v>
      </c>
      <c r="J18" s="41">
        <v>0</v>
      </c>
      <c r="K18" s="41">
        <v>0</v>
      </c>
      <c r="L18" s="91">
        <v>0</v>
      </c>
      <c r="M18" s="91">
        <v>0</v>
      </c>
      <c r="N18" s="91">
        <v>0</v>
      </c>
      <c r="O18" s="91">
        <v>0</v>
      </c>
      <c r="P18" s="95">
        <f aca="true" t="shared" si="1" ref="P18:P37">N18-O18</f>
        <v>0</v>
      </c>
    </row>
    <row r="19" spans="1:16" ht="12">
      <c r="A19" s="44" t="s">
        <v>194</v>
      </c>
      <c r="B19" s="31" t="s">
        <v>19</v>
      </c>
      <c r="E19" s="45">
        <v>0</v>
      </c>
      <c r="F19" s="45">
        <v>0</v>
      </c>
      <c r="G19" s="41">
        <v>0</v>
      </c>
      <c r="H19" s="32">
        <f t="shared" si="0"/>
        <v>0</v>
      </c>
      <c r="I19" s="41">
        <v>0</v>
      </c>
      <c r="J19" s="41">
        <v>0</v>
      </c>
      <c r="K19" s="41">
        <v>0</v>
      </c>
      <c r="L19" s="91">
        <v>0</v>
      </c>
      <c r="M19" s="91">
        <v>0</v>
      </c>
      <c r="N19" s="91">
        <v>0</v>
      </c>
      <c r="O19" s="91">
        <v>0</v>
      </c>
      <c r="P19" s="95">
        <f t="shared" si="1"/>
        <v>0</v>
      </c>
    </row>
    <row r="20" spans="1:16" ht="12">
      <c r="A20" s="44" t="s">
        <v>195</v>
      </c>
      <c r="B20" s="31" t="s">
        <v>20</v>
      </c>
      <c r="E20" s="46">
        <f>+E21+E22+E23</f>
        <v>0</v>
      </c>
      <c r="F20" s="46">
        <f>+F21+F22+F23</f>
        <v>0</v>
      </c>
      <c r="G20" s="46">
        <f>+G21+G22+G23</f>
        <v>0</v>
      </c>
      <c r="H20" s="32">
        <f t="shared" si="0"/>
        <v>0</v>
      </c>
      <c r="I20" s="32">
        <f>SUM(I21:I23)</f>
        <v>0</v>
      </c>
      <c r="J20" s="41">
        <v>0</v>
      </c>
      <c r="K20" s="41">
        <v>0</v>
      </c>
      <c r="L20" s="95">
        <f>SUM(L21:L23)</f>
        <v>0</v>
      </c>
      <c r="M20" s="95">
        <f>SUM(M21:M23)</f>
        <v>0</v>
      </c>
      <c r="N20" s="95">
        <f>SUM(N21:N23)</f>
        <v>0</v>
      </c>
      <c r="O20" s="95">
        <f>SUM(O21:O23)</f>
        <v>0</v>
      </c>
      <c r="P20" s="95">
        <f>SUM(P21:P23)</f>
        <v>0</v>
      </c>
    </row>
    <row r="21" spans="1:16" ht="12">
      <c r="A21" s="44" t="s">
        <v>196</v>
      </c>
      <c r="B21" s="31" t="s">
        <v>21</v>
      </c>
      <c r="E21" s="45">
        <v>0</v>
      </c>
      <c r="F21" s="45">
        <v>0</v>
      </c>
      <c r="G21" s="41">
        <v>0</v>
      </c>
      <c r="H21" s="32">
        <f t="shared" si="0"/>
        <v>0</v>
      </c>
      <c r="I21" s="41">
        <v>0</v>
      </c>
      <c r="J21" s="41">
        <v>0</v>
      </c>
      <c r="K21" s="41">
        <v>0</v>
      </c>
      <c r="L21" s="91">
        <v>0</v>
      </c>
      <c r="M21" s="91">
        <v>0</v>
      </c>
      <c r="N21" s="91">
        <v>0</v>
      </c>
      <c r="O21" s="91">
        <v>0</v>
      </c>
      <c r="P21" s="95">
        <f t="shared" si="1"/>
        <v>0</v>
      </c>
    </row>
    <row r="22" spans="1:16" ht="12">
      <c r="A22" s="44" t="s">
        <v>197</v>
      </c>
      <c r="B22" s="31" t="s">
        <v>22</v>
      </c>
      <c r="E22" s="45">
        <v>0</v>
      </c>
      <c r="F22" s="45">
        <v>0</v>
      </c>
      <c r="G22" s="41">
        <v>0</v>
      </c>
      <c r="H22" s="32">
        <f t="shared" si="0"/>
        <v>0</v>
      </c>
      <c r="I22" s="41">
        <v>0</v>
      </c>
      <c r="J22" s="41">
        <v>0</v>
      </c>
      <c r="K22" s="41">
        <v>0</v>
      </c>
      <c r="L22" s="91">
        <v>0</v>
      </c>
      <c r="M22" s="91">
        <v>0</v>
      </c>
      <c r="N22" s="91">
        <v>0</v>
      </c>
      <c r="O22" s="91">
        <v>0</v>
      </c>
      <c r="P22" s="95">
        <f t="shared" si="1"/>
        <v>0</v>
      </c>
    </row>
    <row r="23" spans="1:16" ht="12">
      <c r="A23" s="44" t="s">
        <v>198</v>
      </c>
      <c r="B23" s="31" t="s">
        <v>23</v>
      </c>
      <c r="E23" s="45">
        <v>0</v>
      </c>
      <c r="F23" s="45">
        <v>0</v>
      </c>
      <c r="G23" s="41">
        <v>0</v>
      </c>
      <c r="H23" s="32">
        <f t="shared" si="0"/>
        <v>0</v>
      </c>
      <c r="I23" s="41">
        <v>0</v>
      </c>
      <c r="J23" s="41">
        <v>0</v>
      </c>
      <c r="K23" s="41">
        <v>0</v>
      </c>
      <c r="L23" s="91">
        <v>0</v>
      </c>
      <c r="M23" s="91">
        <v>0</v>
      </c>
      <c r="N23" s="91">
        <v>0</v>
      </c>
      <c r="O23" s="91">
        <v>0</v>
      </c>
      <c r="P23" s="95">
        <f t="shared" si="1"/>
        <v>0</v>
      </c>
    </row>
    <row r="24" spans="1:16" ht="12">
      <c r="A24" s="44" t="s">
        <v>199</v>
      </c>
      <c r="B24" s="31" t="s">
        <v>24</v>
      </c>
      <c r="E24" s="45">
        <v>0</v>
      </c>
      <c r="F24" s="45">
        <v>0</v>
      </c>
      <c r="G24" s="41">
        <v>0</v>
      </c>
      <c r="H24" s="32">
        <f t="shared" si="0"/>
        <v>0</v>
      </c>
      <c r="I24" s="41">
        <v>0</v>
      </c>
      <c r="J24" s="41">
        <v>0</v>
      </c>
      <c r="K24" s="41">
        <v>0</v>
      </c>
      <c r="L24" s="91">
        <v>0</v>
      </c>
      <c r="M24" s="91">
        <v>0</v>
      </c>
      <c r="N24" s="91">
        <v>0</v>
      </c>
      <c r="O24" s="91">
        <v>0</v>
      </c>
      <c r="P24" s="95">
        <f t="shared" si="1"/>
        <v>0</v>
      </c>
    </row>
    <row r="25" spans="1:16" ht="12">
      <c r="A25" s="44" t="s">
        <v>200</v>
      </c>
      <c r="B25" s="31" t="s">
        <v>25</v>
      </c>
      <c r="E25" s="45">
        <v>0</v>
      </c>
      <c r="F25" s="45">
        <v>0</v>
      </c>
      <c r="G25" s="41">
        <v>0</v>
      </c>
      <c r="H25" s="32">
        <f t="shared" si="0"/>
        <v>0</v>
      </c>
      <c r="I25" s="41">
        <v>0</v>
      </c>
      <c r="J25" s="41">
        <v>0</v>
      </c>
      <c r="K25" s="41">
        <v>0</v>
      </c>
      <c r="L25" s="91">
        <v>0</v>
      </c>
      <c r="M25" s="91">
        <v>0</v>
      </c>
      <c r="N25" s="91">
        <v>0</v>
      </c>
      <c r="O25" s="91">
        <v>0</v>
      </c>
      <c r="P25" s="95">
        <f t="shared" si="1"/>
        <v>0</v>
      </c>
    </row>
    <row r="26" spans="1:16" ht="12">
      <c r="A26" s="31">
        <v>180</v>
      </c>
      <c r="B26" s="31" t="s">
        <v>26</v>
      </c>
      <c r="E26" s="39" t="s">
        <v>78</v>
      </c>
      <c r="F26" s="39" t="s">
        <v>78</v>
      </c>
      <c r="G26" s="39" t="s">
        <v>78</v>
      </c>
      <c r="H26" s="39" t="s">
        <v>78</v>
      </c>
      <c r="I26" s="41">
        <v>0</v>
      </c>
      <c r="J26" s="41">
        <v>0</v>
      </c>
      <c r="K26" s="41">
        <v>0</v>
      </c>
      <c r="L26" s="91">
        <v>0</v>
      </c>
      <c r="M26" s="91">
        <v>0</v>
      </c>
      <c r="N26" s="91">
        <v>0</v>
      </c>
      <c r="O26" s="91">
        <v>0</v>
      </c>
      <c r="P26" s="95">
        <f t="shared" si="1"/>
        <v>0</v>
      </c>
    </row>
    <row r="27" spans="1:16" ht="12">
      <c r="A27" s="31">
        <v>190</v>
      </c>
      <c r="B27" s="31" t="s">
        <v>27</v>
      </c>
      <c r="E27" s="45">
        <v>0</v>
      </c>
      <c r="F27" s="45">
        <v>0</v>
      </c>
      <c r="G27" s="45">
        <v>0</v>
      </c>
      <c r="H27" s="32">
        <f>SUM(E27:G27)</f>
        <v>0</v>
      </c>
      <c r="I27" s="41">
        <v>0</v>
      </c>
      <c r="J27" s="41">
        <v>0</v>
      </c>
      <c r="K27" s="41">
        <v>0</v>
      </c>
      <c r="L27" s="91">
        <v>0</v>
      </c>
      <c r="M27" s="91">
        <v>0</v>
      </c>
      <c r="N27" s="91">
        <v>0</v>
      </c>
      <c r="O27" s="91">
        <v>0</v>
      </c>
      <c r="P27" s="95">
        <f t="shared" si="1"/>
        <v>0</v>
      </c>
    </row>
    <row r="28" spans="1:16" ht="12">
      <c r="A28" s="31">
        <v>200</v>
      </c>
      <c r="B28" s="31" t="s">
        <v>28</v>
      </c>
      <c r="E28" s="39" t="s">
        <v>78</v>
      </c>
      <c r="F28" s="39" t="s">
        <v>78</v>
      </c>
      <c r="G28" s="39" t="s">
        <v>78</v>
      </c>
      <c r="H28" s="39" t="s">
        <v>78</v>
      </c>
      <c r="I28" s="41">
        <v>0</v>
      </c>
      <c r="J28" s="41">
        <v>0</v>
      </c>
      <c r="K28" s="41">
        <v>0</v>
      </c>
      <c r="L28" s="91">
        <v>0</v>
      </c>
      <c r="M28" s="91">
        <v>0</v>
      </c>
      <c r="N28" s="91">
        <v>0</v>
      </c>
      <c r="O28" s="91">
        <v>0</v>
      </c>
      <c r="P28" s="95">
        <f t="shared" si="1"/>
        <v>0</v>
      </c>
    </row>
    <row r="29" spans="1:16" ht="12">
      <c r="A29" s="47" t="s">
        <v>201</v>
      </c>
      <c r="B29" s="31" t="s">
        <v>29</v>
      </c>
      <c r="E29" s="45">
        <v>0</v>
      </c>
      <c r="F29" s="45">
        <v>0</v>
      </c>
      <c r="G29" s="41">
        <v>0</v>
      </c>
      <c r="H29" s="32">
        <f>SUM(E29:G29)</f>
        <v>0</v>
      </c>
      <c r="I29" s="41">
        <v>0</v>
      </c>
      <c r="J29" s="41">
        <v>0</v>
      </c>
      <c r="K29" s="41">
        <v>0</v>
      </c>
      <c r="L29" s="91">
        <v>0</v>
      </c>
      <c r="M29" s="91">
        <v>0</v>
      </c>
      <c r="N29" s="91">
        <v>0</v>
      </c>
      <c r="O29" s="91">
        <v>0</v>
      </c>
      <c r="P29" s="95">
        <f t="shared" si="1"/>
        <v>0</v>
      </c>
    </row>
    <row r="30" spans="1:16" ht="12">
      <c r="A30" s="47" t="s">
        <v>202</v>
      </c>
      <c r="B30" s="31" t="s">
        <v>30</v>
      </c>
      <c r="E30" s="45">
        <v>0</v>
      </c>
      <c r="F30" s="45">
        <v>0</v>
      </c>
      <c r="G30" s="41">
        <v>0</v>
      </c>
      <c r="H30" s="32">
        <f>SUM(E30:G30)</f>
        <v>0</v>
      </c>
      <c r="I30" s="41">
        <v>0</v>
      </c>
      <c r="J30" s="41">
        <v>0</v>
      </c>
      <c r="K30" s="41">
        <v>0</v>
      </c>
      <c r="L30" s="91">
        <v>0</v>
      </c>
      <c r="M30" s="91">
        <v>0</v>
      </c>
      <c r="N30" s="91">
        <v>0</v>
      </c>
      <c r="O30" s="91">
        <v>0</v>
      </c>
      <c r="P30" s="95">
        <f t="shared" si="1"/>
        <v>0</v>
      </c>
    </row>
    <row r="31" spans="1:16" ht="12">
      <c r="A31" s="47" t="s">
        <v>203</v>
      </c>
      <c r="B31" s="31" t="s">
        <v>31</v>
      </c>
      <c r="E31" s="45">
        <v>0</v>
      </c>
      <c r="F31" s="45">
        <v>0</v>
      </c>
      <c r="G31" s="41">
        <v>0</v>
      </c>
      <c r="H31" s="32">
        <f>SUM(E31:G31)</f>
        <v>0</v>
      </c>
      <c r="I31" s="41">
        <v>0</v>
      </c>
      <c r="J31" s="41">
        <v>0</v>
      </c>
      <c r="K31" s="41">
        <v>0</v>
      </c>
      <c r="L31" s="91">
        <v>0</v>
      </c>
      <c r="M31" s="91">
        <v>0</v>
      </c>
      <c r="N31" s="91">
        <v>0</v>
      </c>
      <c r="O31" s="91">
        <v>0</v>
      </c>
      <c r="P31" s="95">
        <f t="shared" si="1"/>
        <v>0</v>
      </c>
    </row>
    <row r="32" spans="1:16" ht="12">
      <c r="A32" s="47" t="s">
        <v>204</v>
      </c>
      <c r="B32" s="31" t="s">
        <v>32</v>
      </c>
      <c r="E32" s="45">
        <v>0</v>
      </c>
      <c r="F32" s="45">
        <v>0</v>
      </c>
      <c r="G32" s="41">
        <v>0</v>
      </c>
      <c r="H32" s="32">
        <f>SUM(E32:G32)</f>
        <v>0</v>
      </c>
      <c r="I32" s="41">
        <v>0</v>
      </c>
      <c r="J32" s="41">
        <v>0</v>
      </c>
      <c r="K32" s="41">
        <v>0</v>
      </c>
      <c r="L32" s="91">
        <v>0</v>
      </c>
      <c r="M32" s="91">
        <v>0</v>
      </c>
      <c r="N32" s="91">
        <v>0</v>
      </c>
      <c r="O32" s="91">
        <v>0</v>
      </c>
      <c r="P32" s="95">
        <f t="shared" si="1"/>
        <v>0</v>
      </c>
    </row>
    <row r="33" spans="1:16" ht="12">
      <c r="A33" s="31">
        <v>210</v>
      </c>
      <c r="B33" s="31" t="s">
        <v>33</v>
      </c>
      <c r="E33" s="39" t="s">
        <v>78</v>
      </c>
      <c r="F33" s="39" t="s">
        <v>78</v>
      </c>
      <c r="G33" s="39" t="s">
        <v>78</v>
      </c>
      <c r="H33" s="39" t="s">
        <v>78</v>
      </c>
      <c r="I33" s="41">
        <v>0</v>
      </c>
      <c r="J33" s="39" t="s">
        <v>78</v>
      </c>
      <c r="K33" s="41">
        <v>0</v>
      </c>
      <c r="L33" s="90" t="s">
        <v>78</v>
      </c>
      <c r="M33" s="90" t="s">
        <v>78</v>
      </c>
      <c r="N33" s="90" t="s">
        <v>78</v>
      </c>
      <c r="O33" s="90" t="s">
        <v>78</v>
      </c>
      <c r="P33" s="90" t="s">
        <v>78</v>
      </c>
    </row>
    <row r="34" spans="1:16" ht="12">
      <c r="A34" s="31">
        <v>220</v>
      </c>
      <c r="B34" s="31" t="s">
        <v>34</v>
      </c>
      <c r="E34" s="39" t="s">
        <v>78</v>
      </c>
      <c r="F34" s="39" t="s">
        <v>78</v>
      </c>
      <c r="G34" s="39" t="s">
        <v>78</v>
      </c>
      <c r="H34" s="39" t="s">
        <v>78</v>
      </c>
      <c r="I34" s="41">
        <v>0</v>
      </c>
      <c r="J34" s="41">
        <v>0</v>
      </c>
      <c r="K34" s="41">
        <v>0</v>
      </c>
      <c r="L34" s="91">
        <v>0</v>
      </c>
      <c r="M34" s="91">
        <v>0</v>
      </c>
      <c r="N34" s="91">
        <v>0</v>
      </c>
      <c r="O34" s="91">
        <v>0</v>
      </c>
      <c r="P34" s="95">
        <f t="shared" si="1"/>
        <v>0</v>
      </c>
    </row>
    <row r="35" spans="1:16" ht="12">
      <c r="A35" s="31">
        <v>230</v>
      </c>
      <c r="B35" s="31" t="s">
        <v>35</v>
      </c>
      <c r="E35" s="39" t="s">
        <v>78</v>
      </c>
      <c r="F35" s="39" t="s">
        <v>78</v>
      </c>
      <c r="G35" s="39" t="s">
        <v>78</v>
      </c>
      <c r="H35" s="39" t="s">
        <v>78</v>
      </c>
      <c r="I35" s="39" t="s">
        <v>78</v>
      </c>
      <c r="J35" s="39" t="s">
        <v>78</v>
      </c>
      <c r="K35" s="39" t="s">
        <v>78</v>
      </c>
      <c r="L35" s="91">
        <v>0</v>
      </c>
      <c r="M35" s="91">
        <v>0</v>
      </c>
      <c r="N35" s="91">
        <v>0</v>
      </c>
      <c r="O35" s="91">
        <v>0</v>
      </c>
      <c r="P35" s="95">
        <f t="shared" si="1"/>
        <v>0</v>
      </c>
    </row>
    <row r="36" spans="1:16" ht="12">
      <c r="A36" s="31">
        <v>240</v>
      </c>
      <c r="B36" s="31" t="s">
        <v>36</v>
      </c>
      <c r="E36" s="39" t="s">
        <v>78</v>
      </c>
      <c r="F36" s="39" t="s">
        <v>78</v>
      </c>
      <c r="G36" s="39" t="s">
        <v>78</v>
      </c>
      <c r="H36" s="39" t="s">
        <v>78</v>
      </c>
      <c r="I36" s="41">
        <v>0</v>
      </c>
      <c r="J36" s="41">
        <v>0</v>
      </c>
      <c r="K36" s="41">
        <v>0</v>
      </c>
      <c r="L36" s="91">
        <v>0</v>
      </c>
      <c r="M36" s="91">
        <v>0</v>
      </c>
      <c r="N36" s="91">
        <v>0</v>
      </c>
      <c r="O36" s="91">
        <v>0</v>
      </c>
      <c r="P36" s="95">
        <f t="shared" si="1"/>
        <v>0</v>
      </c>
    </row>
    <row r="37" spans="1:16" ht="12">
      <c r="A37" s="31">
        <v>250</v>
      </c>
      <c r="B37" s="31" t="s">
        <v>37</v>
      </c>
      <c r="E37" s="39" t="s">
        <v>78</v>
      </c>
      <c r="F37" s="39" t="s">
        <v>78</v>
      </c>
      <c r="G37" s="39" t="s">
        <v>78</v>
      </c>
      <c r="H37" s="39" t="s">
        <v>78</v>
      </c>
      <c r="I37" s="41">
        <v>0</v>
      </c>
      <c r="J37" s="41">
        <v>0</v>
      </c>
      <c r="K37" s="41">
        <v>0</v>
      </c>
      <c r="L37" s="91">
        <v>0</v>
      </c>
      <c r="M37" s="91">
        <v>0</v>
      </c>
      <c r="N37" s="91">
        <v>0</v>
      </c>
      <c r="O37" s="91">
        <v>0</v>
      </c>
      <c r="P37" s="95">
        <f t="shared" si="1"/>
        <v>0</v>
      </c>
    </row>
    <row r="38" spans="1:16" ht="12">
      <c r="A38" s="31">
        <v>260</v>
      </c>
      <c r="B38" s="31" t="s">
        <v>38</v>
      </c>
      <c r="E38" s="39" t="s">
        <v>78</v>
      </c>
      <c r="F38" s="39" t="s">
        <v>78</v>
      </c>
      <c r="G38" s="39" t="s">
        <v>78</v>
      </c>
      <c r="H38" s="39" t="s">
        <v>78</v>
      </c>
      <c r="I38" s="32">
        <f>+I17+I26+I27+I28+I34+I36+I37</f>
        <v>0</v>
      </c>
      <c r="J38" s="32">
        <f>+J17+J26+J27+J28+J34+J36+J37</f>
        <v>0</v>
      </c>
      <c r="K38" s="32">
        <f>+K17+K26+K27+K28+K33+K34+K36+K37</f>
        <v>0</v>
      </c>
      <c r="L38" s="95">
        <f>+L17+L26+L27+L28+L34+L36+L37-L35</f>
        <v>0</v>
      </c>
      <c r="M38" s="95">
        <f>+M17+M26+M27+M28+M34+M36+M37-M35</f>
        <v>0</v>
      </c>
      <c r="N38" s="95">
        <f>+N17+N26+N27+N28+N34+N36+N37-N35</f>
        <v>0</v>
      </c>
      <c r="O38" s="95">
        <f>+O17+O26+O27+O28+O34+O36+O37-O35</f>
        <v>0</v>
      </c>
      <c r="P38" s="95">
        <f>+P17+P26+P27+P28+P34+P36+P37-P35</f>
        <v>0</v>
      </c>
    </row>
    <row r="39" spans="5:51" ht="12">
      <c r="E39" s="43" t="s">
        <v>79</v>
      </c>
      <c r="F39" s="43" t="s">
        <v>79</v>
      </c>
      <c r="G39" s="43" t="s">
        <v>79</v>
      </c>
      <c r="H39" s="43" t="s">
        <v>79</v>
      </c>
      <c r="I39" s="43" t="s">
        <v>79</v>
      </c>
      <c r="J39" s="43" t="s">
        <v>79</v>
      </c>
      <c r="K39" s="43" t="s">
        <v>79</v>
      </c>
      <c r="L39" s="94" t="s">
        <v>79</v>
      </c>
      <c r="M39" s="94" t="s">
        <v>79</v>
      </c>
      <c r="N39" s="94" t="s">
        <v>79</v>
      </c>
      <c r="O39" s="94" t="s">
        <v>79</v>
      </c>
      <c r="P39" s="94" t="s">
        <v>79</v>
      </c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</row>
    <row r="40" spans="2:51" ht="12">
      <c r="B40" s="30" t="s">
        <v>11</v>
      </c>
      <c r="E40" s="43" t="s">
        <v>79</v>
      </c>
      <c r="F40" s="43" t="s">
        <v>79</v>
      </c>
      <c r="G40" s="43" t="s">
        <v>79</v>
      </c>
      <c r="H40" s="43" t="s">
        <v>79</v>
      </c>
      <c r="I40" s="43" t="s">
        <v>79</v>
      </c>
      <c r="J40" s="43" t="s">
        <v>79</v>
      </c>
      <c r="K40" s="43" t="s">
        <v>79</v>
      </c>
      <c r="L40" s="94" t="s">
        <v>79</v>
      </c>
      <c r="M40" s="94" t="s">
        <v>79</v>
      </c>
      <c r="N40" s="94" t="s">
        <v>79</v>
      </c>
      <c r="O40" s="94" t="s">
        <v>79</v>
      </c>
      <c r="P40" s="94" t="s">
        <v>79</v>
      </c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</row>
    <row r="41" spans="1:16" ht="12">
      <c r="A41" s="31">
        <v>270</v>
      </c>
      <c r="B41" s="31" t="s">
        <v>39</v>
      </c>
      <c r="E41" s="45">
        <v>0</v>
      </c>
      <c r="F41" s="45">
        <v>0</v>
      </c>
      <c r="G41" s="45">
        <v>0</v>
      </c>
      <c r="H41" s="32">
        <f>SUM(E41:G41)</f>
        <v>0</v>
      </c>
      <c r="I41" s="41">
        <v>0</v>
      </c>
      <c r="J41" s="41">
        <v>0</v>
      </c>
      <c r="K41" s="41">
        <v>0</v>
      </c>
      <c r="L41" s="91">
        <v>0</v>
      </c>
      <c r="M41" s="91">
        <v>0</v>
      </c>
      <c r="N41" s="91">
        <v>0</v>
      </c>
      <c r="O41" s="91">
        <v>0</v>
      </c>
      <c r="P41" s="95">
        <f>N41-O41</f>
        <v>0</v>
      </c>
    </row>
    <row r="42" spans="1:16" ht="12">
      <c r="A42" s="31">
        <v>280</v>
      </c>
      <c r="B42" s="31" t="s">
        <v>40</v>
      </c>
      <c r="E42" s="45">
        <v>0</v>
      </c>
      <c r="F42" s="45">
        <v>0</v>
      </c>
      <c r="G42" s="45">
        <v>0</v>
      </c>
      <c r="H42" s="32">
        <f>SUM(E42:G42)</f>
        <v>0</v>
      </c>
      <c r="I42" s="41">
        <v>0</v>
      </c>
      <c r="J42" s="41">
        <v>0</v>
      </c>
      <c r="K42" s="41">
        <v>0</v>
      </c>
      <c r="L42" s="91">
        <v>0</v>
      </c>
      <c r="M42" s="91">
        <v>0</v>
      </c>
      <c r="N42" s="91">
        <v>0</v>
      </c>
      <c r="O42" s="91">
        <v>0</v>
      </c>
      <c r="P42" s="95">
        <f>N42-O42</f>
        <v>0</v>
      </c>
    </row>
    <row r="43" spans="1:16" ht="12">
      <c r="A43" s="31">
        <v>290</v>
      </c>
      <c r="B43" s="72" t="s">
        <v>281</v>
      </c>
      <c r="C43" s="72"/>
      <c r="D43" s="117">
        <v>0</v>
      </c>
      <c r="E43" s="39" t="s">
        <v>78</v>
      </c>
      <c r="F43" s="39" t="s">
        <v>78</v>
      </c>
      <c r="G43" s="39" t="s">
        <v>78</v>
      </c>
      <c r="H43" s="39" t="s">
        <v>78</v>
      </c>
      <c r="I43" s="90" t="s">
        <v>78</v>
      </c>
      <c r="J43" s="39" t="s">
        <v>78</v>
      </c>
      <c r="K43" s="39" t="s">
        <v>78</v>
      </c>
      <c r="L43" s="113" t="s">
        <v>78</v>
      </c>
      <c r="M43" s="113" t="s">
        <v>78</v>
      </c>
      <c r="N43" s="95">
        <f>SUM(N14-N38-N41)*D43</f>
        <v>0</v>
      </c>
      <c r="O43" s="95">
        <f>SUM(O14-O38-O41)*D43</f>
        <v>0</v>
      </c>
      <c r="P43" s="95">
        <f>SUM(P14-P38-P41)*D43</f>
        <v>0</v>
      </c>
    </row>
    <row r="44" spans="5:57" ht="12">
      <c r="E44" s="43" t="s">
        <v>79</v>
      </c>
      <c r="F44" s="43" t="s">
        <v>79</v>
      </c>
      <c r="G44" s="43" t="s">
        <v>79</v>
      </c>
      <c r="H44" s="43" t="s">
        <v>79</v>
      </c>
      <c r="I44" s="94" t="s">
        <v>79</v>
      </c>
      <c r="J44" s="43" t="s">
        <v>79</v>
      </c>
      <c r="K44" s="43" t="s">
        <v>79</v>
      </c>
      <c r="L44" s="94" t="s">
        <v>79</v>
      </c>
      <c r="M44" s="94" t="s">
        <v>79</v>
      </c>
      <c r="N44" s="94" t="s">
        <v>79</v>
      </c>
      <c r="O44" s="94" t="s">
        <v>79</v>
      </c>
      <c r="P44" s="94" t="s">
        <v>79</v>
      </c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</row>
    <row r="45" spans="1:16" ht="12">
      <c r="A45" s="31">
        <v>300</v>
      </c>
      <c r="B45" s="31" t="s">
        <v>41</v>
      </c>
      <c r="E45" s="39" t="s">
        <v>78</v>
      </c>
      <c r="F45" s="39" t="s">
        <v>78</v>
      </c>
      <c r="G45" s="39" t="s">
        <v>78</v>
      </c>
      <c r="H45" s="39" t="s">
        <v>78</v>
      </c>
      <c r="I45" s="90" t="s">
        <v>78</v>
      </c>
      <c r="J45" s="39" t="s">
        <v>78</v>
      </c>
      <c r="K45" s="39" t="s">
        <v>78</v>
      </c>
      <c r="L45" s="113" t="s">
        <v>78</v>
      </c>
      <c r="M45" s="113" t="s">
        <v>78</v>
      </c>
      <c r="N45" s="95">
        <f>+N38-N41-N42+N43</f>
        <v>0</v>
      </c>
      <c r="O45" s="95">
        <f>+O38-O41-O42+O43</f>
        <v>0</v>
      </c>
      <c r="P45" s="95">
        <f>+P38-P41-P42+P43</f>
        <v>0</v>
      </c>
    </row>
    <row r="46" spans="5:57" ht="12">
      <c r="E46" s="43" t="s">
        <v>79</v>
      </c>
      <c r="F46" s="43" t="s">
        <v>79</v>
      </c>
      <c r="G46" s="43" t="s">
        <v>79</v>
      </c>
      <c r="H46" s="43" t="s">
        <v>79</v>
      </c>
      <c r="I46" s="43" t="s">
        <v>79</v>
      </c>
      <c r="J46" s="43" t="s">
        <v>79</v>
      </c>
      <c r="K46" s="43" t="s">
        <v>79</v>
      </c>
      <c r="L46" s="94" t="s">
        <v>79</v>
      </c>
      <c r="M46" s="94" t="s">
        <v>79</v>
      </c>
      <c r="N46" s="94" t="s">
        <v>79</v>
      </c>
      <c r="O46" s="94" t="s">
        <v>79</v>
      </c>
      <c r="P46" s="94" t="s">
        <v>79</v>
      </c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</row>
    <row r="47" spans="2:57" ht="12">
      <c r="B47" s="30" t="s">
        <v>12</v>
      </c>
      <c r="E47" s="43" t="s">
        <v>79</v>
      </c>
      <c r="F47" s="43" t="s">
        <v>79</v>
      </c>
      <c r="G47" s="43" t="s">
        <v>79</v>
      </c>
      <c r="H47" s="43" t="s">
        <v>79</v>
      </c>
      <c r="I47" s="43" t="s">
        <v>79</v>
      </c>
      <c r="J47" s="43" t="s">
        <v>79</v>
      </c>
      <c r="K47" s="43" t="s">
        <v>79</v>
      </c>
      <c r="L47" s="94" t="s">
        <v>79</v>
      </c>
      <c r="M47" s="94" t="s">
        <v>79</v>
      </c>
      <c r="N47" s="94" t="s">
        <v>79</v>
      </c>
      <c r="O47" s="94" t="s">
        <v>79</v>
      </c>
      <c r="P47" s="94" t="s">
        <v>79</v>
      </c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</row>
    <row r="48" spans="1:16" ht="12">
      <c r="A48" s="31">
        <v>310</v>
      </c>
      <c r="B48" s="31" t="s">
        <v>42</v>
      </c>
      <c r="E48" s="45">
        <v>0</v>
      </c>
      <c r="F48" s="45">
        <v>0</v>
      </c>
      <c r="G48" s="45">
        <v>0</v>
      </c>
      <c r="H48" s="32">
        <f aca="true" t="shared" si="2" ref="H48:H65">SUM(E48:G48)</f>
        <v>0</v>
      </c>
      <c r="I48" s="41">
        <v>0</v>
      </c>
      <c r="J48" s="41">
        <v>0</v>
      </c>
      <c r="K48" s="41">
        <v>0</v>
      </c>
      <c r="L48" s="91">
        <v>0</v>
      </c>
      <c r="M48" s="91">
        <v>0</v>
      </c>
      <c r="N48" s="91">
        <v>0</v>
      </c>
      <c r="O48" s="91">
        <v>0</v>
      </c>
      <c r="P48" s="95">
        <f aca="true" t="shared" si="3" ref="P48:P65">N48-O48</f>
        <v>0</v>
      </c>
    </row>
    <row r="49" spans="1:16" ht="12">
      <c r="A49" s="31">
        <v>320</v>
      </c>
      <c r="B49" s="31" t="s">
        <v>43</v>
      </c>
      <c r="E49" s="46">
        <f>+E50+E51+E52+E53</f>
        <v>0</v>
      </c>
      <c r="F49" s="46">
        <f>+F50+F51+F52+F53</f>
        <v>0</v>
      </c>
      <c r="G49" s="46">
        <f>+G50+G51+G52+G53</f>
        <v>0</v>
      </c>
      <c r="H49" s="32">
        <f t="shared" si="2"/>
        <v>0</v>
      </c>
      <c r="I49" s="46">
        <f>+I50+I51+I52+I53</f>
        <v>0</v>
      </c>
      <c r="J49" s="41">
        <v>0</v>
      </c>
      <c r="K49" s="41">
        <v>0</v>
      </c>
      <c r="L49" s="115">
        <f>+L50+L51+L52+L53</f>
        <v>0</v>
      </c>
      <c r="M49" s="115">
        <f>+M50+M51+M52+M53</f>
        <v>0</v>
      </c>
      <c r="N49" s="115">
        <f>+N50+N51+N52+N53</f>
        <v>0</v>
      </c>
      <c r="O49" s="115">
        <f>+O50+O51+O52+O53</f>
        <v>0</v>
      </c>
      <c r="P49" s="115">
        <f>+P50+P51+P52+P53</f>
        <v>0</v>
      </c>
    </row>
    <row r="50" spans="1:16" ht="12">
      <c r="A50" s="47" t="s">
        <v>205</v>
      </c>
      <c r="B50" s="31" t="s">
        <v>44</v>
      </c>
      <c r="E50" s="45">
        <v>0</v>
      </c>
      <c r="F50" s="45">
        <v>0</v>
      </c>
      <c r="G50" s="45">
        <v>0</v>
      </c>
      <c r="H50" s="32">
        <f t="shared" si="2"/>
        <v>0</v>
      </c>
      <c r="I50" s="41">
        <v>0</v>
      </c>
      <c r="J50" s="41">
        <v>0</v>
      </c>
      <c r="K50" s="41">
        <v>0</v>
      </c>
      <c r="L50" s="91">
        <v>0</v>
      </c>
      <c r="M50" s="91">
        <v>0</v>
      </c>
      <c r="N50" s="91">
        <v>0</v>
      </c>
      <c r="O50" s="91">
        <v>0</v>
      </c>
      <c r="P50" s="95">
        <f t="shared" si="3"/>
        <v>0</v>
      </c>
    </row>
    <row r="51" spans="1:16" ht="12">
      <c r="A51" s="47" t="s">
        <v>206</v>
      </c>
      <c r="B51" s="31" t="s">
        <v>45</v>
      </c>
      <c r="E51" s="45">
        <v>0</v>
      </c>
      <c r="F51" s="45">
        <v>0</v>
      </c>
      <c r="G51" s="45">
        <v>0</v>
      </c>
      <c r="H51" s="32">
        <f t="shared" si="2"/>
        <v>0</v>
      </c>
      <c r="I51" s="41">
        <v>0</v>
      </c>
      <c r="J51" s="41">
        <v>0</v>
      </c>
      <c r="K51" s="41">
        <v>0</v>
      </c>
      <c r="L51" s="91">
        <v>0</v>
      </c>
      <c r="M51" s="91">
        <v>0</v>
      </c>
      <c r="N51" s="91">
        <v>0</v>
      </c>
      <c r="O51" s="91">
        <v>0</v>
      </c>
      <c r="P51" s="95">
        <f t="shared" si="3"/>
        <v>0</v>
      </c>
    </row>
    <row r="52" spans="1:16" ht="12">
      <c r="A52" s="47" t="s">
        <v>207</v>
      </c>
      <c r="B52" s="31" t="s">
        <v>46</v>
      </c>
      <c r="E52" s="45">
        <v>0</v>
      </c>
      <c r="F52" s="45">
        <v>0</v>
      </c>
      <c r="G52" s="45">
        <v>0</v>
      </c>
      <c r="H52" s="32">
        <f t="shared" si="2"/>
        <v>0</v>
      </c>
      <c r="I52" s="41">
        <v>0</v>
      </c>
      <c r="J52" s="41">
        <v>0</v>
      </c>
      <c r="K52" s="41">
        <v>0</v>
      </c>
      <c r="L52" s="91">
        <v>0</v>
      </c>
      <c r="M52" s="91">
        <v>0</v>
      </c>
      <c r="N52" s="91">
        <v>0</v>
      </c>
      <c r="O52" s="91">
        <v>0</v>
      </c>
      <c r="P52" s="95">
        <f t="shared" si="3"/>
        <v>0</v>
      </c>
    </row>
    <row r="53" spans="1:16" ht="12">
      <c r="A53" s="47" t="s">
        <v>208</v>
      </c>
      <c r="B53" s="31" t="s">
        <v>47</v>
      </c>
      <c r="E53" s="45">
        <v>0</v>
      </c>
      <c r="F53" s="45">
        <v>0</v>
      </c>
      <c r="G53" s="45">
        <v>0</v>
      </c>
      <c r="H53" s="32">
        <f t="shared" si="2"/>
        <v>0</v>
      </c>
      <c r="I53" s="41">
        <v>0</v>
      </c>
      <c r="J53" s="41">
        <v>0</v>
      </c>
      <c r="K53" s="41">
        <v>0</v>
      </c>
      <c r="L53" s="91">
        <v>0</v>
      </c>
      <c r="M53" s="91">
        <v>0</v>
      </c>
      <c r="N53" s="91">
        <v>0</v>
      </c>
      <c r="O53" s="91">
        <v>0</v>
      </c>
      <c r="P53" s="95">
        <f t="shared" si="3"/>
        <v>0</v>
      </c>
    </row>
    <row r="54" spans="1:16" ht="12">
      <c r="A54" s="31">
        <v>330</v>
      </c>
      <c r="B54" s="31" t="s">
        <v>48</v>
      </c>
      <c r="E54" s="46">
        <f>+E55+E56+E57+E58</f>
        <v>0</v>
      </c>
      <c r="F54" s="46">
        <f>+F55+F56+F57+F58</f>
        <v>0</v>
      </c>
      <c r="G54" s="46">
        <f>+G55+G56+G57+G58</f>
        <v>0</v>
      </c>
      <c r="H54" s="32">
        <f t="shared" si="2"/>
        <v>0</v>
      </c>
      <c r="I54" s="46">
        <f>+I55+I56+I57+I58</f>
        <v>0</v>
      </c>
      <c r="J54" s="41">
        <v>0</v>
      </c>
      <c r="K54" s="41">
        <v>0</v>
      </c>
      <c r="L54" s="115">
        <f>+L55+L56+L57+L58</f>
        <v>0</v>
      </c>
      <c r="M54" s="115">
        <f>+M55+M56+M57+M58</f>
        <v>0</v>
      </c>
      <c r="N54" s="115">
        <f>+N55+N56+N57+N58</f>
        <v>0</v>
      </c>
      <c r="O54" s="115">
        <f>+O55+O56+O57+O58</f>
        <v>0</v>
      </c>
      <c r="P54" s="115">
        <f>+P55+P56+P57+P58</f>
        <v>0</v>
      </c>
    </row>
    <row r="55" spans="1:16" ht="12">
      <c r="A55" s="47" t="s">
        <v>209</v>
      </c>
      <c r="B55" s="31" t="s">
        <v>49</v>
      </c>
      <c r="E55" s="45">
        <v>0</v>
      </c>
      <c r="F55" s="45">
        <v>0</v>
      </c>
      <c r="G55" s="45">
        <v>0</v>
      </c>
      <c r="H55" s="32">
        <f t="shared" si="2"/>
        <v>0</v>
      </c>
      <c r="I55" s="41">
        <v>0</v>
      </c>
      <c r="J55" s="41">
        <v>0</v>
      </c>
      <c r="K55" s="41">
        <v>0</v>
      </c>
      <c r="L55" s="91">
        <v>0</v>
      </c>
      <c r="M55" s="91">
        <v>0</v>
      </c>
      <c r="N55" s="91">
        <v>0</v>
      </c>
      <c r="O55" s="91">
        <v>0</v>
      </c>
      <c r="P55" s="95">
        <f t="shared" si="3"/>
        <v>0</v>
      </c>
    </row>
    <row r="56" spans="1:16" ht="12">
      <c r="A56" s="47" t="s">
        <v>210</v>
      </c>
      <c r="B56" s="31" t="s">
        <v>50</v>
      </c>
      <c r="E56" s="45">
        <v>0</v>
      </c>
      <c r="F56" s="45">
        <v>0</v>
      </c>
      <c r="G56" s="45">
        <v>0</v>
      </c>
      <c r="H56" s="32">
        <f t="shared" si="2"/>
        <v>0</v>
      </c>
      <c r="I56" s="41">
        <v>0</v>
      </c>
      <c r="J56" s="41">
        <v>0</v>
      </c>
      <c r="K56" s="41">
        <v>0</v>
      </c>
      <c r="L56" s="91">
        <v>0</v>
      </c>
      <c r="M56" s="91">
        <v>0</v>
      </c>
      <c r="N56" s="91">
        <v>0</v>
      </c>
      <c r="O56" s="91">
        <v>0</v>
      </c>
      <c r="P56" s="95">
        <f t="shared" si="3"/>
        <v>0</v>
      </c>
    </row>
    <row r="57" spans="1:16" ht="12">
      <c r="A57" s="47" t="s">
        <v>211</v>
      </c>
      <c r="B57" s="31" t="s">
        <v>51</v>
      </c>
      <c r="E57" s="45">
        <v>0</v>
      </c>
      <c r="F57" s="45">
        <v>0</v>
      </c>
      <c r="G57" s="45">
        <v>0</v>
      </c>
      <c r="H57" s="32">
        <f t="shared" si="2"/>
        <v>0</v>
      </c>
      <c r="I57" s="41">
        <v>0</v>
      </c>
      <c r="J57" s="41">
        <v>0</v>
      </c>
      <c r="K57" s="41">
        <v>0</v>
      </c>
      <c r="L57" s="91">
        <v>0</v>
      </c>
      <c r="M57" s="91">
        <v>0</v>
      </c>
      <c r="N57" s="91">
        <v>0</v>
      </c>
      <c r="O57" s="91">
        <v>0</v>
      </c>
      <c r="P57" s="95">
        <f t="shared" si="3"/>
        <v>0</v>
      </c>
    </row>
    <row r="58" spans="1:16" ht="12">
      <c r="A58" s="47" t="s">
        <v>212</v>
      </c>
      <c r="B58" s="31" t="s">
        <v>52</v>
      </c>
      <c r="E58" s="45">
        <v>0</v>
      </c>
      <c r="F58" s="45">
        <v>0</v>
      </c>
      <c r="G58" s="45">
        <v>0</v>
      </c>
      <c r="H58" s="32">
        <f t="shared" si="2"/>
        <v>0</v>
      </c>
      <c r="I58" s="41">
        <v>0</v>
      </c>
      <c r="J58" s="41">
        <v>0</v>
      </c>
      <c r="K58" s="41">
        <v>0</v>
      </c>
      <c r="L58" s="91">
        <v>0</v>
      </c>
      <c r="M58" s="91">
        <v>0</v>
      </c>
      <c r="N58" s="91">
        <v>0</v>
      </c>
      <c r="O58" s="91">
        <v>0</v>
      </c>
      <c r="P58" s="95">
        <f t="shared" si="3"/>
        <v>0</v>
      </c>
    </row>
    <row r="59" spans="1:16" ht="12">
      <c r="A59" s="31">
        <v>340</v>
      </c>
      <c r="B59" s="31" t="s">
        <v>53</v>
      </c>
      <c r="E59" s="46">
        <f>+E60+E61+E62+E63</f>
        <v>0</v>
      </c>
      <c r="F59" s="46">
        <f>+F60+F61+F62+F63</f>
        <v>0</v>
      </c>
      <c r="G59" s="46">
        <f>+G60+G61+G62+G63</f>
        <v>0</v>
      </c>
      <c r="H59" s="32">
        <f t="shared" si="2"/>
        <v>0</v>
      </c>
      <c r="I59" s="46">
        <f>+I60+I61+I62+I63</f>
        <v>0</v>
      </c>
      <c r="J59" s="41">
        <v>0</v>
      </c>
      <c r="K59" s="41">
        <v>0</v>
      </c>
      <c r="L59" s="115">
        <f>+L60+L61+L62+L63</f>
        <v>0</v>
      </c>
      <c r="M59" s="115">
        <f>+M60+M61+M62+M63</f>
        <v>0</v>
      </c>
      <c r="N59" s="115">
        <f>+N60+N61+N62+N63</f>
        <v>0</v>
      </c>
      <c r="O59" s="115">
        <f>+O60+O61+O62+O63</f>
        <v>0</v>
      </c>
      <c r="P59" s="115">
        <f>+P60+P61+P62+P63</f>
        <v>0</v>
      </c>
    </row>
    <row r="60" spans="1:16" ht="12">
      <c r="A60" s="47" t="s">
        <v>213</v>
      </c>
      <c r="B60" s="31" t="s">
        <v>49</v>
      </c>
      <c r="E60" s="45">
        <v>0</v>
      </c>
      <c r="F60" s="45">
        <v>0</v>
      </c>
      <c r="G60" s="45">
        <v>0</v>
      </c>
      <c r="H60" s="32">
        <f t="shared" si="2"/>
        <v>0</v>
      </c>
      <c r="I60" s="41">
        <v>0</v>
      </c>
      <c r="J60" s="41">
        <v>0</v>
      </c>
      <c r="K60" s="41">
        <v>0</v>
      </c>
      <c r="L60" s="91">
        <v>0</v>
      </c>
      <c r="M60" s="91">
        <v>0</v>
      </c>
      <c r="N60" s="91">
        <v>0</v>
      </c>
      <c r="O60" s="91">
        <v>0</v>
      </c>
      <c r="P60" s="95">
        <f t="shared" si="3"/>
        <v>0</v>
      </c>
    </row>
    <row r="61" spans="1:16" ht="12">
      <c r="A61" s="47" t="s">
        <v>214</v>
      </c>
      <c r="B61" s="31" t="s">
        <v>54</v>
      </c>
      <c r="E61" s="45">
        <v>0</v>
      </c>
      <c r="F61" s="45">
        <v>0</v>
      </c>
      <c r="G61" s="45">
        <v>0</v>
      </c>
      <c r="H61" s="32">
        <f t="shared" si="2"/>
        <v>0</v>
      </c>
      <c r="I61" s="41">
        <v>0</v>
      </c>
      <c r="J61" s="41">
        <v>0</v>
      </c>
      <c r="K61" s="41">
        <v>0</v>
      </c>
      <c r="L61" s="91">
        <v>0</v>
      </c>
      <c r="M61" s="91">
        <v>0</v>
      </c>
      <c r="N61" s="91">
        <v>0</v>
      </c>
      <c r="O61" s="91">
        <v>0</v>
      </c>
      <c r="P61" s="95">
        <f t="shared" si="3"/>
        <v>0</v>
      </c>
    </row>
    <row r="62" spans="1:16" ht="12">
      <c r="A62" s="47" t="s">
        <v>215</v>
      </c>
      <c r="B62" s="31" t="s">
        <v>55</v>
      </c>
      <c r="E62" s="45">
        <v>0</v>
      </c>
      <c r="F62" s="45">
        <v>0</v>
      </c>
      <c r="G62" s="45">
        <v>0</v>
      </c>
      <c r="H62" s="32">
        <f t="shared" si="2"/>
        <v>0</v>
      </c>
      <c r="I62" s="41">
        <v>0</v>
      </c>
      <c r="J62" s="41">
        <v>0</v>
      </c>
      <c r="K62" s="41">
        <v>0</v>
      </c>
      <c r="L62" s="91">
        <v>0</v>
      </c>
      <c r="M62" s="91">
        <v>0</v>
      </c>
      <c r="N62" s="91">
        <v>0</v>
      </c>
      <c r="O62" s="91">
        <v>0</v>
      </c>
      <c r="P62" s="95">
        <f t="shared" si="3"/>
        <v>0</v>
      </c>
    </row>
    <row r="63" spans="1:16" ht="12">
      <c r="A63" s="47" t="s">
        <v>216</v>
      </c>
      <c r="B63" s="31" t="s">
        <v>52</v>
      </c>
      <c r="E63" s="45">
        <v>0</v>
      </c>
      <c r="F63" s="45">
        <v>0</v>
      </c>
      <c r="G63" s="45">
        <v>0</v>
      </c>
      <c r="H63" s="32">
        <f t="shared" si="2"/>
        <v>0</v>
      </c>
      <c r="I63" s="41">
        <v>0</v>
      </c>
      <c r="J63" s="41">
        <v>0</v>
      </c>
      <c r="K63" s="41">
        <v>0</v>
      </c>
      <c r="L63" s="91">
        <v>0</v>
      </c>
      <c r="M63" s="91">
        <v>0</v>
      </c>
      <c r="N63" s="91">
        <v>0</v>
      </c>
      <c r="O63" s="91">
        <v>0</v>
      </c>
      <c r="P63" s="95">
        <f t="shared" si="3"/>
        <v>0</v>
      </c>
    </row>
    <row r="64" spans="1:16" ht="12">
      <c r="A64" s="31">
        <v>350</v>
      </c>
      <c r="B64" s="31" t="s">
        <v>56</v>
      </c>
      <c r="E64" s="45">
        <v>0</v>
      </c>
      <c r="F64" s="45">
        <v>0</v>
      </c>
      <c r="G64" s="45">
        <v>0</v>
      </c>
      <c r="H64" s="32">
        <f t="shared" si="2"/>
        <v>0</v>
      </c>
      <c r="I64" s="41">
        <v>0</v>
      </c>
      <c r="J64" s="41">
        <v>0</v>
      </c>
      <c r="K64" s="41">
        <v>0</v>
      </c>
      <c r="L64" s="91">
        <v>0</v>
      </c>
      <c r="M64" s="91">
        <v>0</v>
      </c>
      <c r="N64" s="91">
        <v>0</v>
      </c>
      <c r="O64" s="91">
        <v>0</v>
      </c>
      <c r="P64" s="95">
        <f t="shared" si="3"/>
        <v>0</v>
      </c>
    </row>
    <row r="65" spans="1:16" ht="12">
      <c r="A65" s="31">
        <v>360</v>
      </c>
      <c r="B65" s="31" t="s">
        <v>57</v>
      </c>
      <c r="E65" s="45">
        <v>0</v>
      </c>
      <c r="F65" s="45">
        <v>0</v>
      </c>
      <c r="G65" s="45">
        <v>0</v>
      </c>
      <c r="H65" s="32">
        <f t="shared" si="2"/>
        <v>0</v>
      </c>
      <c r="I65" s="41">
        <v>0</v>
      </c>
      <c r="J65" s="41">
        <v>0</v>
      </c>
      <c r="K65" s="41">
        <v>0</v>
      </c>
      <c r="L65" s="91">
        <v>0</v>
      </c>
      <c r="M65" s="91">
        <v>0</v>
      </c>
      <c r="N65" s="91">
        <v>0</v>
      </c>
      <c r="O65" s="91">
        <v>0</v>
      </c>
      <c r="P65" s="95">
        <f t="shared" si="3"/>
        <v>0</v>
      </c>
    </row>
    <row r="66" spans="1:16" ht="12">
      <c r="A66" s="31">
        <v>370</v>
      </c>
      <c r="B66" s="31" t="s">
        <v>58</v>
      </c>
      <c r="E66" s="46">
        <f aca="true" t="shared" si="4" ref="E66:K66">E48+E49+E54+E59+E64+E65</f>
        <v>0</v>
      </c>
      <c r="F66" s="46">
        <f t="shared" si="4"/>
        <v>0</v>
      </c>
      <c r="G66" s="46">
        <f t="shared" si="4"/>
        <v>0</v>
      </c>
      <c r="H66" s="46">
        <f t="shared" si="4"/>
        <v>0</v>
      </c>
      <c r="I66" s="46">
        <f t="shared" si="4"/>
        <v>0</v>
      </c>
      <c r="J66" s="46">
        <f t="shared" si="4"/>
        <v>0</v>
      </c>
      <c r="K66" s="46">
        <f t="shared" si="4"/>
        <v>0</v>
      </c>
      <c r="L66" s="115">
        <f>L48+L49+L54+L59+L64+L65</f>
        <v>0</v>
      </c>
      <c r="M66" s="115">
        <f>M48+M49+M54+M59+M64+M65</f>
        <v>0</v>
      </c>
      <c r="N66" s="115">
        <f>N48+N49+N54+N59+N64+N65</f>
        <v>0</v>
      </c>
      <c r="O66" s="115">
        <f>O48+O49+O54+O59+O64+O65</f>
        <v>0</v>
      </c>
      <c r="P66" s="115">
        <f>P48+P49+P54+P59+P64+P65</f>
        <v>0</v>
      </c>
    </row>
    <row r="67" spans="5:71" ht="12">
      <c r="E67" s="43" t="s">
        <v>79</v>
      </c>
      <c r="F67" s="43" t="s">
        <v>79</v>
      </c>
      <c r="G67" s="43" t="s">
        <v>79</v>
      </c>
      <c r="H67" s="43" t="s">
        <v>79</v>
      </c>
      <c r="I67" s="43" t="s">
        <v>79</v>
      </c>
      <c r="J67" s="43" t="s">
        <v>79</v>
      </c>
      <c r="K67" s="43" t="s">
        <v>79</v>
      </c>
      <c r="L67" s="94" t="s">
        <v>79</v>
      </c>
      <c r="M67" s="94" t="s">
        <v>79</v>
      </c>
      <c r="N67" s="94" t="s">
        <v>79</v>
      </c>
      <c r="O67" s="94" t="s">
        <v>79</v>
      </c>
      <c r="P67" s="94" t="s">
        <v>79</v>
      </c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</row>
    <row r="68" spans="2:71" ht="12">
      <c r="B68" s="30" t="s">
        <v>13</v>
      </c>
      <c r="E68" s="43" t="s">
        <v>79</v>
      </c>
      <c r="F68" s="43" t="s">
        <v>79</v>
      </c>
      <c r="G68" s="43" t="s">
        <v>79</v>
      </c>
      <c r="H68" s="43" t="s">
        <v>79</v>
      </c>
      <c r="I68" s="43" t="s">
        <v>79</v>
      </c>
      <c r="J68" s="43" t="s">
        <v>79</v>
      </c>
      <c r="K68" s="43" t="s">
        <v>79</v>
      </c>
      <c r="L68" s="94" t="s">
        <v>79</v>
      </c>
      <c r="M68" s="94" t="s">
        <v>79</v>
      </c>
      <c r="N68" s="94" t="s">
        <v>79</v>
      </c>
      <c r="O68" s="94" t="s">
        <v>79</v>
      </c>
      <c r="P68" s="94" t="s">
        <v>79</v>
      </c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</row>
    <row r="69" spans="1:16" ht="12">
      <c r="A69" s="31">
        <v>380</v>
      </c>
      <c r="B69" s="31" t="s">
        <v>59</v>
      </c>
      <c r="E69" s="45">
        <v>0</v>
      </c>
      <c r="F69" s="45">
        <v>0</v>
      </c>
      <c r="G69" s="45">
        <v>0</v>
      </c>
      <c r="H69" s="32">
        <f>SUM(E69:G69)</f>
        <v>0</v>
      </c>
      <c r="I69" s="41">
        <v>0</v>
      </c>
      <c r="J69" s="41">
        <v>0</v>
      </c>
      <c r="K69" s="41">
        <v>0</v>
      </c>
      <c r="L69" s="91">
        <v>0</v>
      </c>
      <c r="M69" s="91">
        <v>0</v>
      </c>
      <c r="N69" s="91">
        <v>0</v>
      </c>
      <c r="O69" s="91">
        <v>0</v>
      </c>
      <c r="P69" s="95">
        <f>N69-O69</f>
        <v>0</v>
      </c>
    </row>
    <row r="70" spans="1:16" ht="12">
      <c r="A70" s="31">
        <v>390</v>
      </c>
      <c r="B70" s="31" t="s">
        <v>60</v>
      </c>
      <c r="E70" s="45">
        <v>0</v>
      </c>
      <c r="F70" s="45">
        <v>0</v>
      </c>
      <c r="G70" s="45">
        <v>0</v>
      </c>
      <c r="H70" s="32">
        <f>SUM(E70:G70)</f>
        <v>0</v>
      </c>
      <c r="I70" s="41">
        <v>0</v>
      </c>
      <c r="J70" s="41">
        <v>0</v>
      </c>
      <c r="K70" s="41">
        <v>0</v>
      </c>
      <c r="L70" s="91">
        <v>0</v>
      </c>
      <c r="M70" s="91">
        <v>0</v>
      </c>
      <c r="N70" s="91">
        <v>0</v>
      </c>
      <c r="O70" s="91">
        <v>0</v>
      </c>
      <c r="P70" s="95">
        <f>N70-O70</f>
        <v>0</v>
      </c>
    </row>
    <row r="71" spans="1:16" ht="12">
      <c r="A71" s="31">
        <v>400</v>
      </c>
      <c r="B71" s="31" t="s">
        <v>61</v>
      </c>
      <c r="E71" s="39" t="s">
        <v>78</v>
      </c>
      <c r="F71" s="39" t="s">
        <v>78</v>
      </c>
      <c r="G71" s="39" t="s">
        <v>78</v>
      </c>
      <c r="H71" s="39" t="s">
        <v>78</v>
      </c>
      <c r="I71" s="90" t="s">
        <v>78</v>
      </c>
      <c r="J71" s="41">
        <v>0</v>
      </c>
      <c r="K71" s="41">
        <v>0</v>
      </c>
      <c r="L71" s="113" t="s">
        <v>78</v>
      </c>
      <c r="M71" s="113" t="s">
        <v>78</v>
      </c>
      <c r="N71" s="91">
        <v>0</v>
      </c>
      <c r="O71" s="91">
        <v>0</v>
      </c>
      <c r="P71" s="95">
        <f>N71-O71</f>
        <v>0</v>
      </c>
    </row>
    <row r="72" spans="5:89" ht="12">
      <c r="E72" s="43" t="s">
        <v>79</v>
      </c>
      <c r="F72" s="43" t="s">
        <v>79</v>
      </c>
      <c r="G72" s="43" t="s">
        <v>79</v>
      </c>
      <c r="H72" s="43" t="s">
        <v>79</v>
      </c>
      <c r="I72" s="94" t="s">
        <v>79</v>
      </c>
      <c r="J72" s="43" t="s">
        <v>79</v>
      </c>
      <c r="K72" s="43" t="s">
        <v>79</v>
      </c>
      <c r="L72" s="94" t="s">
        <v>79</v>
      </c>
      <c r="M72" s="94" t="s">
        <v>79</v>
      </c>
      <c r="N72" s="94" t="s">
        <v>79</v>
      </c>
      <c r="O72" s="94" t="s">
        <v>79</v>
      </c>
      <c r="P72" s="94" t="s">
        <v>79</v>
      </c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</row>
    <row r="73" spans="1:89" ht="12">
      <c r="A73" s="30"/>
      <c r="B73" s="30" t="s">
        <v>14</v>
      </c>
      <c r="E73" s="43" t="s">
        <v>79</v>
      </c>
      <c r="F73" s="43" t="s">
        <v>79</v>
      </c>
      <c r="G73" s="43" t="s">
        <v>79</v>
      </c>
      <c r="H73" s="43" t="s">
        <v>79</v>
      </c>
      <c r="I73" s="94" t="s">
        <v>79</v>
      </c>
      <c r="J73" s="43" t="s">
        <v>79</v>
      </c>
      <c r="K73" s="43" t="s">
        <v>79</v>
      </c>
      <c r="L73" s="94" t="s">
        <v>79</v>
      </c>
      <c r="M73" s="94" t="s">
        <v>79</v>
      </c>
      <c r="N73" s="94" t="s">
        <v>79</v>
      </c>
      <c r="O73" s="94" t="s">
        <v>79</v>
      </c>
      <c r="P73" s="94" t="s">
        <v>79</v>
      </c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</row>
    <row r="74" spans="1:16" ht="12">
      <c r="A74" s="31">
        <v>410</v>
      </c>
      <c r="B74" s="31" t="s">
        <v>62</v>
      </c>
      <c r="E74" s="39" t="s">
        <v>78</v>
      </c>
      <c r="F74" s="39" t="s">
        <v>78</v>
      </c>
      <c r="G74" s="39" t="s">
        <v>78</v>
      </c>
      <c r="H74" s="39" t="s">
        <v>78</v>
      </c>
      <c r="I74" s="90" t="s">
        <v>78</v>
      </c>
      <c r="J74" s="39" t="s">
        <v>78</v>
      </c>
      <c r="K74" s="39" t="s">
        <v>78</v>
      </c>
      <c r="L74" s="90" t="s">
        <v>78</v>
      </c>
      <c r="M74" s="90" t="s">
        <v>78</v>
      </c>
      <c r="N74" s="90">
        <f>N66-N69-N70+N71</f>
        <v>0</v>
      </c>
      <c r="O74" s="90">
        <f>O66-O69-O70+O71</f>
        <v>0</v>
      </c>
      <c r="P74" s="90">
        <f>P66-P69-P70+P71</f>
        <v>0</v>
      </c>
    </row>
    <row r="75" spans="1:16" ht="12">
      <c r="A75" s="31">
        <v>420</v>
      </c>
      <c r="B75" s="31" t="s">
        <v>63</v>
      </c>
      <c r="E75" s="39" t="s">
        <v>78</v>
      </c>
      <c r="F75" s="39" t="s">
        <v>78</v>
      </c>
      <c r="G75" s="39" t="s">
        <v>78</v>
      </c>
      <c r="H75" s="39" t="s">
        <v>78</v>
      </c>
      <c r="I75" s="39" t="s">
        <v>78</v>
      </c>
      <c r="J75" s="39" t="s">
        <v>78</v>
      </c>
      <c r="K75" s="39" t="s">
        <v>78</v>
      </c>
      <c r="L75" s="90" t="s">
        <v>78</v>
      </c>
      <c r="M75" s="90" t="s">
        <v>78</v>
      </c>
      <c r="N75" s="95">
        <f>SUM((N14-N38-N43+N42),0)</f>
        <v>0</v>
      </c>
      <c r="O75" s="95">
        <f>SUM((O14-O38-O43+O42),0)</f>
        <v>0</v>
      </c>
      <c r="P75" s="95">
        <f>SUM((P14-P38-P43+P42),0)</f>
        <v>0</v>
      </c>
    </row>
    <row r="76" spans="1:16" ht="12">
      <c r="A76" s="31">
        <v>430</v>
      </c>
      <c r="B76" s="31" t="s">
        <v>64</v>
      </c>
      <c r="E76" s="39" t="s">
        <v>78</v>
      </c>
      <c r="F76" s="39" t="s">
        <v>78</v>
      </c>
      <c r="G76" s="39" t="s">
        <v>78</v>
      </c>
      <c r="H76" s="39" t="s">
        <v>78</v>
      </c>
      <c r="I76" s="39" t="s">
        <v>78</v>
      </c>
      <c r="J76" s="39" t="s">
        <v>78</v>
      </c>
      <c r="K76" s="131">
        <v>0.1</v>
      </c>
      <c r="L76" s="90" t="s">
        <v>78</v>
      </c>
      <c r="M76" s="90" t="s">
        <v>78</v>
      </c>
      <c r="N76" s="96">
        <f>IF(N75=0,0,N75/N74)</f>
        <v>0</v>
      </c>
      <c r="O76" s="96">
        <f>IF(O75=0,0,O75/O74)</f>
        <v>0</v>
      </c>
      <c r="P76" s="96">
        <f>IF(P75=0,0,P75/P74)</f>
        <v>0</v>
      </c>
    </row>
    <row r="77" spans="5:16" ht="12">
      <c r="E77" s="32"/>
      <c r="F77" s="32"/>
      <c r="G77" s="32"/>
      <c r="H77" s="32"/>
      <c r="I77" s="32"/>
      <c r="J77" s="32"/>
      <c r="L77" s="116"/>
      <c r="M77" s="95"/>
      <c r="N77" s="95"/>
      <c r="O77" s="95"/>
      <c r="P77" s="95"/>
    </row>
    <row r="78" spans="12:16" ht="12">
      <c r="L78" s="116"/>
      <c r="M78" s="95"/>
      <c r="N78" s="95"/>
      <c r="O78" s="95"/>
      <c r="P78" s="95"/>
    </row>
    <row r="79" spans="12:16" ht="12">
      <c r="L79" s="116"/>
      <c r="M79" s="95"/>
      <c r="N79" s="95"/>
      <c r="O79" s="95"/>
      <c r="P79" s="95"/>
    </row>
    <row r="80" spans="12:16" ht="12">
      <c r="L80" s="116"/>
      <c r="M80" s="95"/>
      <c r="N80" s="95"/>
      <c r="O80" s="95"/>
      <c r="P80" s="95"/>
    </row>
    <row r="81" spans="12:16" ht="12">
      <c r="L81" s="116"/>
      <c r="M81" s="95"/>
      <c r="N81" s="95"/>
      <c r="O81" s="95"/>
      <c r="P81" s="95"/>
    </row>
    <row r="82" spans="12:16" ht="12.75">
      <c r="L82" s="86"/>
      <c r="M82" s="95"/>
      <c r="N82" s="95"/>
      <c r="O82" s="95"/>
      <c r="P82" s="95"/>
    </row>
    <row r="83" spans="12:16" ht="12">
      <c r="L83" s="116"/>
      <c r="M83" s="95"/>
      <c r="N83" s="95"/>
      <c r="O83" s="95"/>
      <c r="P83" s="95"/>
    </row>
    <row r="84" spans="12:16" ht="12">
      <c r="L84" s="116"/>
      <c r="M84" s="95"/>
      <c r="N84" s="95"/>
      <c r="O84" s="95"/>
      <c r="P84" s="95"/>
    </row>
    <row r="85" spans="12:16" ht="12">
      <c r="L85" s="116"/>
      <c r="M85" s="95"/>
      <c r="N85" s="95"/>
      <c r="O85" s="95"/>
      <c r="P85" s="95"/>
    </row>
    <row r="86" spans="12:16" ht="12">
      <c r="L86" s="116"/>
      <c r="M86" s="95"/>
      <c r="N86" s="95"/>
      <c r="O86" s="95"/>
      <c r="P86" s="95"/>
    </row>
    <row r="87" spans="12:16" ht="12">
      <c r="L87" s="116"/>
      <c r="M87" s="95"/>
      <c r="N87" s="95"/>
      <c r="O87" s="95"/>
      <c r="P87" s="95"/>
    </row>
    <row r="88" spans="12:16" ht="12">
      <c r="L88" s="116"/>
      <c r="M88" s="95"/>
      <c r="N88" s="95"/>
      <c r="O88" s="95"/>
      <c r="P88" s="95"/>
    </row>
    <row r="89" spans="12:16" ht="12">
      <c r="L89" s="116"/>
      <c r="M89" s="95"/>
      <c r="N89" s="95"/>
      <c r="O89" s="95"/>
      <c r="P89" s="95"/>
    </row>
  </sheetData>
  <sheetProtection/>
  <dataValidations count="1">
    <dataValidation type="list" allowBlank="1" showInputMessage="1" showErrorMessage="1" sqref="I6">
      <formula1>"CAF-BLS, ACAM, Neither"</formula1>
    </dataValidation>
  </dataValidations>
  <printOptions/>
  <pageMargins left="0.75" right="0.75" top="0.3" bottom="0.5" header="0.5" footer="0.5"/>
  <pageSetup horizontalDpi="300" verticalDpi="300" orientation="landscape" scale="60" r:id="rId3"/>
  <headerFooter alignWithMargins="0">
    <oddHeader>&amp;RPage &amp;P of  &amp;N
</oddHeader>
  </headerFooter>
  <colBreaks count="1" manualBreakCount="1">
    <brk id="10" max="65535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9.28125" style="0" bestFit="1" customWidth="1"/>
    <col min="3" max="3" width="10.421875" style="0" customWidth="1"/>
    <col min="5" max="5" width="11.8515625" style="0" customWidth="1"/>
    <col min="6" max="6" width="18.8515625" style="0" customWidth="1"/>
    <col min="7" max="7" width="15.421875" style="0" customWidth="1"/>
    <col min="8" max="8" width="14.8515625" style="0" customWidth="1"/>
    <col min="9" max="9" width="16.140625" style="0" customWidth="1"/>
    <col min="10" max="10" width="15.7109375" style="0" customWidth="1"/>
    <col min="11" max="11" width="15.421875" style="0" customWidth="1"/>
    <col min="12" max="12" width="13.57421875" style="0" customWidth="1"/>
  </cols>
  <sheetData>
    <row r="1" spans="1:14" ht="12.75">
      <c r="A1" s="1" t="s">
        <v>159</v>
      </c>
      <c r="F1" s="2" t="s">
        <v>111</v>
      </c>
      <c r="H1" s="74"/>
      <c r="I1" s="74"/>
      <c r="J1" s="74"/>
      <c r="K1" s="14"/>
      <c r="L1" s="14"/>
      <c r="M1" s="14"/>
      <c r="N1" s="14"/>
    </row>
    <row r="2" spans="1:6" ht="12.75">
      <c r="A2" s="1" t="s">
        <v>0</v>
      </c>
      <c r="C2" s="66">
        <f>'COS-1(P)'!C2</f>
        <v>43998</v>
      </c>
      <c r="D2" s="14"/>
      <c r="F2" s="2" t="s">
        <v>221</v>
      </c>
    </row>
    <row r="3" spans="1:6" ht="12.75">
      <c r="A3" s="1" t="s">
        <v>1</v>
      </c>
      <c r="C3" s="66" t="str">
        <f>'COS-1(P)'!C3</f>
        <v>Telephone Company</v>
      </c>
      <c r="D3" s="14"/>
      <c r="F3" s="2" t="s">
        <v>164</v>
      </c>
    </row>
    <row r="4" spans="1:4" ht="12.75">
      <c r="A4" s="1" t="s">
        <v>95</v>
      </c>
      <c r="B4" s="1"/>
      <c r="C4" s="64">
        <f>'COS-1(P)'!C4</f>
        <v>0</v>
      </c>
      <c r="D4" s="14"/>
    </row>
    <row r="5" spans="1:7" ht="12.75">
      <c r="A5" s="1" t="s">
        <v>160</v>
      </c>
      <c r="B5" s="1"/>
      <c r="C5" s="67">
        <f>'COS-1(P)'!C5</f>
        <v>0</v>
      </c>
      <c r="D5" s="14"/>
      <c r="G5" s="4"/>
    </row>
    <row r="7" spans="5:7" ht="12.75">
      <c r="E7" s="4"/>
      <c r="F7" s="4" t="s">
        <v>162</v>
      </c>
      <c r="G7" s="83" t="s">
        <v>138</v>
      </c>
    </row>
    <row r="8" spans="5:7" ht="12.75">
      <c r="E8" s="4" t="s">
        <v>226</v>
      </c>
      <c r="F8" s="4" t="s">
        <v>163</v>
      </c>
      <c r="G8" s="83" t="s">
        <v>279</v>
      </c>
    </row>
    <row r="9" spans="5:7" ht="12.75">
      <c r="E9" s="4" t="s">
        <v>161</v>
      </c>
      <c r="F9" s="4" t="s">
        <v>161</v>
      </c>
      <c r="G9" s="83" t="s">
        <v>280</v>
      </c>
    </row>
    <row r="10" spans="2:7" ht="12.75">
      <c r="B10" s="1" t="s">
        <v>160</v>
      </c>
      <c r="E10" s="4" t="s">
        <v>8</v>
      </c>
      <c r="F10" s="4" t="s">
        <v>9</v>
      </c>
      <c r="G10" s="83" t="s">
        <v>272</v>
      </c>
    </row>
    <row r="11" spans="1:7" ht="12.75">
      <c r="A11">
        <v>100</v>
      </c>
      <c r="B11" s="3"/>
      <c r="C11" s="3"/>
      <c r="D11" s="3"/>
      <c r="E11" s="3"/>
      <c r="F11" s="3"/>
      <c r="G11" s="3"/>
    </row>
    <row r="12" spans="1:7" ht="12.75">
      <c r="A12">
        <v>110</v>
      </c>
      <c r="B12" s="3"/>
      <c r="C12" s="3"/>
      <c r="D12" s="3"/>
      <c r="E12" s="3"/>
      <c r="F12" s="3"/>
      <c r="G12" s="3"/>
    </row>
    <row r="13" spans="1:7" ht="12.75">
      <c r="A13">
        <v>120</v>
      </c>
      <c r="B13" s="3"/>
      <c r="C13" s="3"/>
      <c r="D13" s="3"/>
      <c r="E13" s="3"/>
      <c r="F13" s="3"/>
      <c r="G13" s="3"/>
    </row>
    <row r="14" spans="1:7" ht="12.75">
      <c r="A14">
        <v>130</v>
      </c>
      <c r="B14" s="3"/>
      <c r="C14" s="3"/>
      <c r="D14" s="3"/>
      <c r="E14" s="3"/>
      <c r="F14" s="3"/>
      <c r="G14" s="3"/>
    </row>
    <row r="15" spans="1:7" ht="12.75">
      <c r="A15">
        <v>140</v>
      </c>
      <c r="B15" s="3"/>
      <c r="C15" s="3"/>
      <c r="D15" s="3"/>
      <c r="E15" s="3"/>
      <c r="F15" s="3"/>
      <c r="G15" s="3"/>
    </row>
    <row r="16" spans="1:7" ht="12.75">
      <c r="A16">
        <v>150</v>
      </c>
      <c r="B16" s="3"/>
      <c r="C16" s="3"/>
      <c r="D16" s="3"/>
      <c r="E16" s="3"/>
      <c r="F16" s="3"/>
      <c r="G16" s="3"/>
    </row>
    <row r="17" spans="1:7" ht="12.75">
      <c r="A17">
        <v>160</v>
      </c>
      <c r="B17" s="3"/>
      <c r="C17" s="3"/>
      <c r="D17" s="3"/>
      <c r="E17" s="3"/>
      <c r="F17" s="3"/>
      <c r="G17" s="3"/>
    </row>
    <row r="18" spans="1:7" ht="12.75">
      <c r="A18">
        <v>170</v>
      </c>
      <c r="B18" s="3"/>
      <c r="C18" s="3"/>
      <c r="D18" s="3"/>
      <c r="E18" s="3"/>
      <c r="F18" s="3"/>
      <c r="G18" s="3"/>
    </row>
    <row r="19" spans="1:7" ht="12.75">
      <c r="A19">
        <v>180</v>
      </c>
      <c r="B19" s="3"/>
      <c r="C19" s="3"/>
      <c r="D19" s="3"/>
      <c r="E19" s="3"/>
      <c r="F19" s="3"/>
      <c r="G19" s="3"/>
    </row>
    <row r="20" spans="1:7" ht="12.75">
      <c r="A20">
        <v>190</v>
      </c>
      <c r="B20" s="3"/>
      <c r="C20" s="3"/>
      <c r="D20" s="3"/>
      <c r="E20" s="3"/>
      <c r="F20" s="3"/>
      <c r="G20" s="3"/>
    </row>
    <row r="21" spans="1:7" ht="12.75">
      <c r="A21">
        <v>200</v>
      </c>
      <c r="B21" s="3"/>
      <c r="C21" s="3"/>
      <c r="D21" s="3"/>
      <c r="E21" s="3"/>
      <c r="F21" s="3"/>
      <c r="G21" s="3"/>
    </row>
    <row r="22" spans="1:7" ht="12.75">
      <c r="A22">
        <v>210</v>
      </c>
      <c r="B22" s="3"/>
      <c r="C22" s="3"/>
      <c r="D22" s="3"/>
      <c r="E22" s="3"/>
      <c r="F22" s="3"/>
      <c r="G22" s="3"/>
    </row>
    <row r="23" spans="1:7" ht="12.75">
      <c r="A23">
        <v>220</v>
      </c>
      <c r="B23" s="3"/>
      <c r="C23" s="3"/>
      <c r="D23" s="3"/>
      <c r="E23" s="3"/>
      <c r="F23" s="3"/>
      <c r="G23" s="3"/>
    </row>
    <row r="24" spans="1:7" ht="12.75">
      <c r="A24">
        <v>230</v>
      </c>
      <c r="B24" s="3"/>
      <c r="C24" s="3"/>
      <c r="D24" s="3"/>
      <c r="E24" s="3"/>
      <c r="F24" s="3"/>
      <c r="G24" s="3"/>
    </row>
    <row r="25" spans="2:7" ht="12.75">
      <c r="B25" s="3"/>
      <c r="C25" s="3"/>
      <c r="D25" s="3"/>
      <c r="E25" s="3"/>
      <c r="F25" s="3"/>
      <c r="G25" s="3"/>
    </row>
    <row r="26" spans="2:7" ht="12.75">
      <c r="B26" s="3"/>
      <c r="C26" s="3"/>
      <c r="D26" s="3"/>
      <c r="E26" s="3"/>
      <c r="F26" s="3"/>
      <c r="G26" s="3"/>
    </row>
    <row r="27" ht="12.75">
      <c r="A27" t="s">
        <v>227</v>
      </c>
    </row>
    <row r="28" spans="1:7" ht="12.75">
      <c r="A28" s="80"/>
      <c r="B28" s="80"/>
      <c r="C28" s="80"/>
      <c r="D28" s="80"/>
      <c r="E28" s="80"/>
      <c r="F28" s="80"/>
      <c r="G28" s="80"/>
    </row>
    <row r="29" spans="1:7" ht="12.75">
      <c r="A29" s="80"/>
      <c r="B29" s="80"/>
      <c r="C29" s="80"/>
      <c r="D29" s="80"/>
      <c r="E29" s="80"/>
      <c r="F29" s="80"/>
      <c r="G29" s="80"/>
    </row>
    <row r="30" spans="1:7" ht="12.75">
      <c r="A30" s="80"/>
      <c r="B30" s="80"/>
      <c r="C30" s="80"/>
      <c r="D30" s="80"/>
      <c r="E30" s="80"/>
      <c r="F30" s="80"/>
      <c r="G30" s="80"/>
    </row>
    <row r="31" spans="1:7" ht="12.75">
      <c r="A31" s="80"/>
      <c r="B31" s="80"/>
      <c r="C31" s="80"/>
      <c r="D31" s="80"/>
      <c r="E31" s="80"/>
      <c r="F31" s="80"/>
      <c r="G31" s="80"/>
    </row>
    <row r="32" spans="1:7" ht="12.75">
      <c r="A32" s="80"/>
      <c r="B32" s="80"/>
      <c r="C32" s="80"/>
      <c r="D32" s="80"/>
      <c r="E32" s="80"/>
      <c r="F32" s="80"/>
      <c r="G32" s="80"/>
    </row>
    <row r="33" spans="1:7" ht="12.75">
      <c r="A33" s="80"/>
      <c r="B33" s="80"/>
      <c r="C33" s="80"/>
      <c r="D33" s="80"/>
      <c r="E33" s="80"/>
      <c r="F33" s="80"/>
      <c r="G33" s="80"/>
    </row>
    <row r="34" spans="1:7" ht="12.75">
      <c r="A34" s="80"/>
      <c r="B34" s="80"/>
      <c r="C34" s="80"/>
      <c r="D34" s="80"/>
      <c r="E34" s="80"/>
      <c r="F34" s="80"/>
      <c r="G34" s="80"/>
    </row>
    <row r="35" spans="1:7" ht="12.75">
      <c r="A35" s="80"/>
      <c r="B35" s="80"/>
      <c r="C35" s="80"/>
      <c r="D35" s="80"/>
      <c r="E35" s="80"/>
      <c r="F35" s="80"/>
      <c r="G35" s="80"/>
    </row>
  </sheetData>
  <sheetProtection/>
  <printOptions/>
  <pageMargins left="0.75" right="0.75" top="1" bottom="1" header="1.87" footer="0.5"/>
  <pageSetup horizontalDpi="300" verticalDpi="300" orientation="landscape" r:id="rId1"/>
  <colBreaks count="1" manualBreakCount="1">
    <brk id="7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H8" sqref="H8"/>
    </sheetView>
  </sheetViews>
  <sheetFormatPr defaultColWidth="9.140625" defaultRowHeight="12.75"/>
  <cols>
    <col min="4" max="4" width="12.28125" style="0" customWidth="1"/>
    <col min="5" max="5" width="15.28125" style="0" customWidth="1"/>
    <col min="6" max="6" width="14.421875" style="0" customWidth="1"/>
    <col min="7" max="7" width="14.140625" style="0" customWidth="1"/>
    <col min="8" max="8" width="15.8515625" style="0" customWidth="1"/>
    <col min="9" max="9" width="15.00390625" style="0" customWidth="1"/>
    <col min="10" max="10" width="15.7109375" style="0" customWidth="1"/>
  </cols>
  <sheetData>
    <row r="1" spans="1:6" ht="12.75">
      <c r="A1" s="1" t="s">
        <v>166</v>
      </c>
      <c r="E1" s="1"/>
      <c r="F1" s="1" t="s">
        <v>111</v>
      </c>
    </row>
    <row r="2" spans="1:6" ht="12.75">
      <c r="A2" s="1" t="e">
        <f>#REF!</f>
        <v>#REF!</v>
      </c>
      <c r="C2" s="66">
        <f>'COS-1(P)'!C2</f>
        <v>43998</v>
      </c>
      <c r="D2" s="14"/>
      <c r="E2" s="1"/>
      <c r="F2" s="1" t="s">
        <v>138</v>
      </c>
    </row>
    <row r="3" spans="1:6" ht="12.75">
      <c r="A3" s="1" t="str">
        <f>'REV-2'!A3</f>
        <v>Filing Entity:</v>
      </c>
      <c r="C3" s="66" t="str">
        <f>'COS-1(P)'!C3</f>
        <v>Telephone Company</v>
      </c>
      <c r="D3" s="14"/>
      <c r="E3" s="1"/>
      <c r="F3" s="1" t="s">
        <v>122</v>
      </c>
    </row>
    <row r="4" spans="1:4" ht="12.75">
      <c r="A4" s="1" t="s">
        <v>95</v>
      </c>
      <c r="B4" s="1"/>
      <c r="C4" s="64">
        <f>'COS-1(P)'!C4</f>
        <v>0</v>
      </c>
      <c r="D4" s="14"/>
    </row>
    <row r="5" spans="1:4" ht="12.75">
      <c r="A5" s="1" t="s">
        <v>160</v>
      </c>
      <c r="B5" s="1"/>
      <c r="C5" s="67">
        <f>'COS-1(P)'!C5</f>
        <v>0</v>
      </c>
      <c r="D5" s="14"/>
    </row>
    <row r="6" ht="12.75">
      <c r="A6" s="1"/>
    </row>
    <row r="8" spans="4:16" ht="12.75">
      <c r="D8" s="148" t="s">
        <v>305</v>
      </c>
      <c r="E8" s="83" t="str">
        <f>D8</f>
        <v>1/19-12/19</v>
      </c>
      <c r="F8" s="83" t="str">
        <f>D8</f>
        <v>1/19-12/19</v>
      </c>
      <c r="G8" s="149" t="s">
        <v>306</v>
      </c>
      <c r="H8" s="4" t="str">
        <f>G8</f>
        <v>7/20 - 6/21</v>
      </c>
      <c r="I8" s="4" t="str">
        <f>G8</f>
        <v>7/20 - 6/21</v>
      </c>
      <c r="J8" s="4"/>
      <c r="K8" s="4"/>
      <c r="L8" s="4"/>
      <c r="M8" s="4"/>
      <c r="N8" s="4"/>
      <c r="O8" s="4"/>
      <c r="P8" s="4"/>
    </row>
    <row r="9" spans="4:16" ht="12.75">
      <c r="D9" s="4" t="s">
        <v>171</v>
      </c>
      <c r="E9" s="4" t="s">
        <v>173</v>
      </c>
      <c r="F9" s="4" t="s">
        <v>175</v>
      </c>
      <c r="G9" s="4" t="s">
        <v>171</v>
      </c>
      <c r="H9" s="4" t="s">
        <v>176</v>
      </c>
      <c r="I9" s="4" t="s">
        <v>175</v>
      </c>
      <c r="J9" s="4"/>
      <c r="K9" s="4"/>
      <c r="L9" s="4"/>
      <c r="M9" s="4"/>
      <c r="N9" s="4"/>
      <c r="O9" s="4"/>
      <c r="P9" s="4"/>
    </row>
    <row r="10" spans="4:16" ht="12.75">
      <c r="D10" s="4" t="s">
        <v>172</v>
      </c>
      <c r="E10" s="4" t="s">
        <v>174</v>
      </c>
      <c r="F10" s="4" t="s">
        <v>119</v>
      </c>
      <c r="G10" s="4" t="s">
        <v>172</v>
      </c>
      <c r="H10" s="4" t="s">
        <v>174</v>
      </c>
      <c r="I10" s="4" t="s">
        <v>119</v>
      </c>
      <c r="J10" s="4"/>
      <c r="K10" s="4"/>
      <c r="L10" s="4"/>
      <c r="M10" s="4"/>
      <c r="N10" s="4"/>
      <c r="O10" s="4"/>
      <c r="P10" s="4"/>
    </row>
    <row r="11" spans="4:16" ht="12.75">
      <c r="D11" s="4" t="s">
        <v>8</v>
      </c>
      <c r="E11" s="4" t="s">
        <v>9</v>
      </c>
      <c r="F11" s="4" t="s">
        <v>68</v>
      </c>
      <c r="G11" s="4" t="s">
        <v>69</v>
      </c>
      <c r="H11" s="4" t="s">
        <v>72</v>
      </c>
      <c r="I11" s="4" t="s">
        <v>75</v>
      </c>
      <c r="J11" s="4"/>
      <c r="K11" s="4"/>
      <c r="L11" s="4"/>
      <c r="M11" s="4"/>
      <c r="N11" s="4"/>
      <c r="O11" s="4"/>
      <c r="P11" s="4"/>
    </row>
    <row r="12" spans="1:9" ht="12.75">
      <c r="A12">
        <v>100</v>
      </c>
      <c r="B12" t="s">
        <v>167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</row>
    <row r="13" spans="1:9" ht="12.75">
      <c r="A13">
        <v>110</v>
      </c>
      <c r="B13" t="s">
        <v>168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</row>
    <row r="14" spans="1:9" ht="12.75">
      <c r="A14">
        <v>120</v>
      </c>
      <c r="B14" t="s">
        <v>218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</row>
    <row r="15" spans="1:9" ht="12.75">
      <c r="A15">
        <v>130</v>
      </c>
      <c r="B15" t="s">
        <v>169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</row>
    <row r="16" spans="1:9" ht="12.75">
      <c r="A16">
        <v>140</v>
      </c>
      <c r="B16" t="s">
        <v>225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</row>
    <row r="17" spans="1:9" ht="12.75">
      <c r="A17">
        <v>150</v>
      </c>
      <c r="B17" t="s">
        <v>170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</row>
  </sheetData>
  <sheetProtection/>
  <printOptions/>
  <pageMargins left="0.75" right="0.75" top="1" bottom="1" header="1.87" footer="0.5"/>
  <pageSetup horizontalDpi="300" verticalDpi="300" orientation="landscape" r:id="rId1"/>
  <headerFooter alignWithMargins="0">
    <oddHeader>&amp;L&amp;"Arial,Bold" Page &amp;P of 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G8" sqref="G8"/>
    </sheetView>
  </sheetViews>
  <sheetFormatPr defaultColWidth="9.140625" defaultRowHeight="12.75"/>
  <cols>
    <col min="5" max="5" width="17.7109375" style="0" customWidth="1"/>
    <col min="6" max="6" width="16.57421875" style="0" customWidth="1"/>
    <col min="7" max="7" width="16.28125" style="0" customWidth="1"/>
    <col min="8" max="8" width="18.140625" style="0" customWidth="1"/>
  </cols>
  <sheetData>
    <row r="1" spans="1:6" ht="12.75">
      <c r="A1" s="1" t="s">
        <v>177</v>
      </c>
      <c r="F1" s="1" t="s">
        <v>111</v>
      </c>
    </row>
    <row r="2" spans="1:6" ht="12.75">
      <c r="A2" s="1" t="str">
        <f>'REV-2'!A2</f>
        <v>Filing Date:</v>
      </c>
      <c r="B2" s="1"/>
      <c r="C2" s="66">
        <f>'COS-1(P)'!C2</f>
        <v>43998</v>
      </c>
      <c r="D2" s="14"/>
      <c r="F2" s="1" t="s">
        <v>114</v>
      </c>
    </row>
    <row r="3" spans="1:6" ht="12.75">
      <c r="A3" s="1" t="str">
        <f>'REV-2'!A3</f>
        <v>Filing Entity:</v>
      </c>
      <c r="B3" s="1"/>
      <c r="C3" s="66" t="str">
        <f>'COS-1(P)'!C3</f>
        <v>Telephone Company</v>
      </c>
      <c r="D3" s="14"/>
      <c r="F3" s="1" t="s">
        <v>190</v>
      </c>
    </row>
    <row r="4" spans="1:4" ht="12.75">
      <c r="A4" s="1" t="s">
        <v>95</v>
      </c>
      <c r="B4" s="1"/>
      <c r="C4" s="64">
        <f>'COS-1(P)'!C4</f>
        <v>0</v>
      </c>
      <c r="D4" s="14"/>
    </row>
    <row r="5" spans="1:4" ht="12.75">
      <c r="A5" s="1" t="s">
        <v>160</v>
      </c>
      <c r="B5" s="1"/>
      <c r="C5" s="67">
        <f>'COS-1(P)'!C5</f>
        <v>0</v>
      </c>
      <c r="D5" s="14"/>
    </row>
    <row r="6" ht="12.75">
      <c r="A6" s="1"/>
    </row>
    <row r="8" spans="5:8" ht="12.75">
      <c r="E8" s="148" t="s">
        <v>305</v>
      </c>
      <c r="F8" s="4" t="str">
        <f>E8</f>
        <v>1/19-12/19</v>
      </c>
      <c r="G8" s="149" t="s">
        <v>306</v>
      </c>
      <c r="H8" s="4" t="str">
        <f>G8</f>
        <v>7/20 - 6/21</v>
      </c>
    </row>
    <row r="9" spans="5:8" ht="12.75">
      <c r="E9" s="4" t="s">
        <v>165</v>
      </c>
      <c r="F9" s="4" t="s">
        <v>165</v>
      </c>
      <c r="G9" s="4" t="s">
        <v>182</v>
      </c>
      <c r="H9" s="4" t="s">
        <v>182</v>
      </c>
    </row>
    <row r="10" spans="5:8" ht="12.75">
      <c r="E10" s="4" t="s">
        <v>123</v>
      </c>
      <c r="F10" s="4" t="s">
        <v>266</v>
      </c>
      <c r="G10" s="4" t="s">
        <v>123</v>
      </c>
      <c r="H10" s="4" t="s">
        <v>266</v>
      </c>
    </row>
    <row r="11" spans="5:8" ht="12.75">
      <c r="E11" s="4" t="s">
        <v>8</v>
      </c>
      <c r="F11" s="4" t="s">
        <v>9</v>
      </c>
      <c r="G11" s="4" t="s">
        <v>68</v>
      </c>
      <c r="H11" s="4" t="s">
        <v>69</v>
      </c>
    </row>
    <row r="12" spans="1:8" ht="12.75">
      <c r="A12">
        <v>100</v>
      </c>
      <c r="B12" t="s">
        <v>178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>
        <v>110</v>
      </c>
      <c r="B13" t="s">
        <v>179</v>
      </c>
      <c r="E13" s="8">
        <v>0</v>
      </c>
      <c r="F13" s="8">
        <v>0</v>
      </c>
      <c r="G13" s="8">
        <v>0</v>
      </c>
      <c r="H13" s="8">
        <v>0</v>
      </c>
    </row>
    <row r="14" spans="1:8" ht="12.75">
      <c r="A14">
        <v>120</v>
      </c>
      <c r="B14" t="s">
        <v>180</v>
      </c>
      <c r="E14" s="8">
        <v>0</v>
      </c>
      <c r="F14" s="8">
        <v>0</v>
      </c>
      <c r="G14" s="8">
        <v>0</v>
      </c>
      <c r="H14" s="8">
        <v>0</v>
      </c>
    </row>
    <row r="15" spans="1:8" ht="12.75">
      <c r="A15">
        <v>130</v>
      </c>
      <c r="B15" t="s">
        <v>224</v>
      </c>
      <c r="E15" s="8">
        <v>0</v>
      </c>
      <c r="F15" s="8">
        <v>0</v>
      </c>
      <c r="G15" s="8">
        <v>0</v>
      </c>
      <c r="H15" s="8">
        <v>0</v>
      </c>
    </row>
    <row r="16" spans="1:8" ht="12.75">
      <c r="A16">
        <v>140</v>
      </c>
      <c r="B16" t="s">
        <v>129</v>
      </c>
      <c r="E16" s="8">
        <v>0</v>
      </c>
      <c r="F16" s="8">
        <v>0</v>
      </c>
      <c r="G16" s="8">
        <v>0</v>
      </c>
      <c r="H16" s="8">
        <v>0</v>
      </c>
    </row>
    <row r="17" spans="1:8" ht="12.75">
      <c r="A17">
        <v>160</v>
      </c>
      <c r="B17" t="s">
        <v>181</v>
      </c>
      <c r="E17" s="109">
        <f>E12+E16</f>
        <v>0</v>
      </c>
      <c r="F17" s="7" t="s">
        <v>78</v>
      </c>
      <c r="G17" s="109">
        <f>G12+G16</f>
        <v>0</v>
      </c>
      <c r="H17" s="7" t="s">
        <v>78</v>
      </c>
    </row>
  </sheetData>
  <sheetProtection/>
  <printOptions/>
  <pageMargins left="0.75" right="0.75" top="1" bottom="1" header="1.87" footer="0.5"/>
  <pageSetup horizontalDpi="300" verticalDpi="300" orientation="landscape" r:id="rId1"/>
  <headerFooter alignWithMargins="0">
    <oddHeader>&amp;L&amp;"Arial,Bold" Page &amp;P of &amp;N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1" width="9.140625" style="6" customWidth="1"/>
    <col min="2" max="2" width="11.57421875" style="6" customWidth="1"/>
    <col min="3" max="4" width="9.140625" style="6" customWidth="1"/>
    <col min="5" max="5" width="18.28125" style="6" customWidth="1"/>
    <col min="6" max="6" width="19.421875" style="6" customWidth="1"/>
    <col min="7" max="7" width="19.00390625" style="6" customWidth="1"/>
    <col min="8" max="8" width="22.28125" style="6" customWidth="1"/>
    <col min="9" max="16384" width="9.140625" style="6" customWidth="1"/>
  </cols>
  <sheetData>
    <row r="1" spans="1:7" ht="12.75">
      <c r="A1" s="1" t="s">
        <v>183</v>
      </c>
      <c r="G1" s="1" t="s">
        <v>111</v>
      </c>
    </row>
    <row r="2" spans="1:7" ht="12.75">
      <c r="A2" s="1" t="s">
        <v>0</v>
      </c>
      <c r="C2" s="66">
        <f>'COS-1(P)'!C2</f>
        <v>43998</v>
      </c>
      <c r="D2" s="14"/>
      <c r="G2" s="1" t="s">
        <v>158</v>
      </c>
    </row>
    <row r="3" spans="1:7" ht="12.75">
      <c r="A3" s="1" t="s">
        <v>1</v>
      </c>
      <c r="C3" s="66" t="str">
        <f>'COS-1(P)'!C3</f>
        <v>Telephone Company</v>
      </c>
      <c r="D3" s="14"/>
      <c r="G3" s="1" t="s">
        <v>189</v>
      </c>
    </row>
    <row r="4" spans="1:4" ht="12.75">
      <c r="A4" s="1" t="s">
        <v>95</v>
      </c>
      <c r="B4" s="1"/>
      <c r="C4" s="64">
        <f>'COS-1(P)'!C4</f>
        <v>0</v>
      </c>
      <c r="D4" s="14"/>
    </row>
    <row r="5" spans="1:4" ht="12.75">
      <c r="A5" s="1" t="s">
        <v>160</v>
      </c>
      <c r="B5" s="1"/>
      <c r="C5" s="67">
        <f>'COS-1(P)'!C5</f>
        <v>0</v>
      </c>
      <c r="D5" s="14"/>
    </row>
    <row r="6" ht="12.75">
      <c r="A6" s="1"/>
    </row>
    <row r="7" spans="6:8" ht="12.75">
      <c r="F7" s="150" t="s">
        <v>282</v>
      </c>
      <c r="G7" s="150">
        <v>2019</v>
      </c>
      <c r="H7" s="149" t="s">
        <v>306</v>
      </c>
    </row>
    <row r="8" spans="6:8" ht="12.75">
      <c r="F8" s="4" t="s">
        <v>184</v>
      </c>
      <c r="G8" s="4" t="s">
        <v>186</v>
      </c>
      <c r="H8" s="4" t="s">
        <v>188</v>
      </c>
    </row>
    <row r="9" spans="6:8" ht="12.75">
      <c r="F9" s="4" t="s">
        <v>185</v>
      </c>
      <c r="G9" s="4" t="s">
        <v>187</v>
      </c>
      <c r="H9" s="4" t="s">
        <v>187</v>
      </c>
    </row>
    <row r="10" spans="6:8" ht="12.75">
      <c r="F10" s="4" t="s">
        <v>8</v>
      </c>
      <c r="G10" s="4" t="s">
        <v>9</v>
      </c>
      <c r="H10" s="4" t="s">
        <v>68</v>
      </c>
    </row>
    <row r="11" spans="1:9" ht="12.75">
      <c r="A11" s="82">
        <v>120</v>
      </c>
      <c r="B11" s="82" t="s">
        <v>276</v>
      </c>
      <c r="C11" s="82"/>
      <c r="D11" s="82"/>
      <c r="E11" s="82"/>
      <c r="F11" s="129">
        <v>0</v>
      </c>
      <c r="G11" s="129">
        <v>0</v>
      </c>
      <c r="H11" s="129">
        <v>0</v>
      </c>
      <c r="I11" s="82"/>
    </row>
    <row r="12" spans="1:9" ht="12.75">
      <c r="A12" s="82">
        <v>170</v>
      </c>
      <c r="B12" s="79" t="s">
        <v>265</v>
      </c>
      <c r="C12" s="79"/>
      <c r="D12" s="82"/>
      <c r="E12" s="82"/>
      <c r="F12" s="130" t="s">
        <v>78</v>
      </c>
      <c r="G12" s="129">
        <v>0</v>
      </c>
      <c r="H12" s="129">
        <v>0</v>
      </c>
      <c r="I12" s="82"/>
    </row>
    <row r="19" ht="12.75">
      <c r="H19" s="6" t="s">
        <v>264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89"/>
  <sheetViews>
    <sheetView zoomScalePageLayoutView="0" workbookViewId="0" topLeftCell="A1">
      <pane xSplit="3" ySplit="10" topLeftCell="D50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140625" defaultRowHeight="12.75"/>
  <cols>
    <col min="1" max="1" width="8.28125" style="31" customWidth="1"/>
    <col min="2" max="2" width="19.00390625" style="31" customWidth="1"/>
    <col min="3" max="3" width="19.8515625" style="31" customWidth="1"/>
    <col min="4" max="4" width="13.8515625" style="31" customWidth="1"/>
    <col min="5" max="5" width="13.57421875" style="31" customWidth="1"/>
    <col min="6" max="6" width="13.00390625" style="31" customWidth="1"/>
    <col min="7" max="7" width="14.140625" style="31" customWidth="1"/>
    <col min="8" max="8" width="14.7109375" style="31" customWidth="1"/>
    <col min="9" max="9" width="13.421875" style="31" customWidth="1"/>
    <col min="10" max="10" width="14.140625" style="31" customWidth="1"/>
    <col min="11" max="11" width="14.7109375" style="32" customWidth="1"/>
    <col min="12" max="12" width="12.57421875" style="42" customWidth="1"/>
    <col min="13" max="13" width="15.00390625" style="32" customWidth="1"/>
    <col min="14" max="14" width="14.140625" style="32" customWidth="1"/>
    <col min="15" max="24" width="9.140625" style="32" customWidth="1"/>
    <col min="25" max="16384" width="9.140625" style="31" customWidth="1"/>
  </cols>
  <sheetData>
    <row r="1" spans="1:17" ht="12">
      <c r="A1" s="30" t="s">
        <v>93</v>
      </c>
      <c r="B1" s="30"/>
      <c r="H1" s="85"/>
      <c r="I1" s="85"/>
      <c r="J1" s="85"/>
      <c r="K1" s="85"/>
      <c r="L1" s="87"/>
      <c r="M1" s="87"/>
      <c r="N1" s="72"/>
      <c r="O1" s="72"/>
      <c r="P1" s="72"/>
      <c r="Q1" s="31"/>
    </row>
    <row r="2" spans="1:17" ht="12">
      <c r="A2" s="30" t="s">
        <v>0</v>
      </c>
      <c r="B2" s="30"/>
      <c r="C2" s="49">
        <f>'COS-1(P)'!C2</f>
        <v>43998</v>
      </c>
      <c r="F2" s="132" t="s">
        <v>284</v>
      </c>
      <c r="G2" s="75"/>
      <c r="H2" s="85"/>
      <c r="I2" s="85"/>
      <c r="J2" s="85"/>
      <c r="K2" s="85"/>
      <c r="L2" s="87"/>
      <c r="M2" s="87"/>
      <c r="N2" s="72"/>
      <c r="O2" s="95"/>
      <c r="P2" s="95"/>
      <c r="Q2" s="31"/>
    </row>
    <row r="3" spans="1:17" ht="12">
      <c r="A3" s="30" t="s">
        <v>1</v>
      </c>
      <c r="B3" s="30"/>
      <c r="C3" s="50" t="str">
        <f>'COS-1(P)'!C3</f>
        <v>Telephone Company</v>
      </c>
      <c r="F3" s="30" t="s">
        <v>4</v>
      </c>
      <c r="H3" s="85"/>
      <c r="I3" s="85"/>
      <c r="J3" s="85"/>
      <c r="K3" s="85"/>
      <c r="L3" s="87"/>
      <c r="M3" s="87"/>
      <c r="N3" s="72"/>
      <c r="O3" s="95"/>
      <c r="P3" s="95"/>
      <c r="Q3" s="31"/>
    </row>
    <row r="4" spans="1:17" ht="12">
      <c r="A4" s="30" t="s">
        <v>2</v>
      </c>
      <c r="B4" s="30"/>
      <c r="C4" s="50">
        <f>'COS-1(P)'!C4</f>
        <v>0</v>
      </c>
      <c r="F4" s="138" t="s">
        <v>292</v>
      </c>
      <c r="G4" s="75"/>
      <c r="K4" s="31"/>
      <c r="L4" s="72"/>
      <c r="M4" s="72"/>
      <c r="N4" s="92" t="s">
        <v>256</v>
      </c>
      <c r="O4" s="93" t="s">
        <v>250</v>
      </c>
      <c r="P4" s="92" t="s">
        <v>256</v>
      </c>
      <c r="Q4" s="31"/>
    </row>
    <row r="5" spans="1:17" ht="12">
      <c r="A5" s="30" t="s">
        <v>217</v>
      </c>
      <c r="B5" s="34"/>
      <c r="C5" s="50">
        <f>'COS-1(P)'!C5</f>
        <v>0</v>
      </c>
      <c r="K5" s="31"/>
      <c r="L5" s="72"/>
      <c r="M5" s="118"/>
      <c r="N5" s="93" t="s">
        <v>249</v>
      </c>
      <c r="O5" s="92" t="s">
        <v>257</v>
      </c>
      <c r="P5" s="93" t="s">
        <v>249</v>
      </c>
      <c r="Q5" s="31"/>
    </row>
    <row r="6" spans="12:16" ht="12">
      <c r="L6" s="116"/>
      <c r="M6" s="95"/>
      <c r="N6" s="92" t="s">
        <v>261</v>
      </c>
      <c r="O6" s="92" t="s">
        <v>251</v>
      </c>
      <c r="P6" s="92" t="s">
        <v>254</v>
      </c>
    </row>
    <row r="7" spans="11:16" ht="12">
      <c r="K7" s="36" t="s">
        <v>74</v>
      </c>
      <c r="L7" s="112" t="s">
        <v>73</v>
      </c>
      <c r="M7" s="133" t="s">
        <v>90</v>
      </c>
      <c r="N7" s="92" t="s">
        <v>253</v>
      </c>
      <c r="O7" s="92" t="s">
        <v>252</v>
      </c>
      <c r="P7" s="92" t="s">
        <v>253</v>
      </c>
    </row>
    <row r="8" spans="5:16" ht="12">
      <c r="E8" s="38" t="s">
        <v>5</v>
      </c>
      <c r="F8" s="38" t="s">
        <v>65</v>
      </c>
      <c r="G8" s="38" t="s">
        <v>67</v>
      </c>
      <c r="H8" s="38" t="s">
        <v>70</v>
      </c>
      <c r="I8" s="38" t="s">
        <v>73</v>
      </c>
      <c r="J8" s="38" t="s">
        <v>76</v>
      </c>
      <c r="K8" s="36" t="s">
        <v>81</v>
      </c>
      <c r="L8" s="112" t="s">
        <v>87</v>
      </c>
      <c r="M8" s="133" t="s">
        <v>91</v>
      </c>
      <c r="N8" s="92" t="s">
        <v>255</v>
      </c>
      <c r="O8" s="92" t="s">
        <v>92</v>
      </c>
      <c r="P8" s="92" t="s">
        <v>255</v>
      </c>
    </row>
    <row r="9" spans="5:16" ht="12">
      <c r="E9" s="38" t="s">
        <v>6</v>
      </c>
      <c r="F9" s="38" t="s">
        <v>66</v>
      </c>
      <c r="G9" s="38" t="s">
        <v>66</v>
      </c>
      <c r="H9" s="38" t="s">
        <v>71</v>
      </c>
      <c r="I9" s="38" t="s">
        <v>74</v>
      </c>
      <c r="J9" s="38" t="s">
        <v>77</v>
      </c>
      <c r="K9" s="36" t="s">
        <v>82</v>
      </c>
      <c r="L9" s="112" t="s">
        <v>88</v>
      </c>
      <c r="M9" s="133" t="s">
        <v>285</v>
      </c>
      <c r="N9" s="93" t="s">
        <v>250</v>
      </c>
      <c r="O9" s="93" t="s">
        <v>258</v>
      </c>
      <c r="P9" s="93" t="s">
        <v>250</v>
      </c>
    </row>
    <row r="10" spans="2:16" ht="12">
      <c r="B10" s="30" t="s">
        <v>7</v>
      </c>
      <c r="D10" s="38"/>
      <c r="E10" s="38" t="s">
        <v>8</v>
      </c>
      <c r="F10" s="38" t="s">
        <v>9</v>
      </c>
      <c r="G10" s="38" t="s">
        <v>68</v>
      </c>
      <c r="H10" s="38" t="s">
        <v>69</v>
      </c>
      <c r="I10" s="38" t="s">
        <v>72</v>
      </c>
      <c r="J10" s="38" t="s">
        <v>75</v>
      </c>
      <c r="K10" s="36" t="s">
        <v>80</v>
      </c>
      <c r="L10" s="112" t="s">
        <v>83</v>
      </c>
      <c r="M10" s="93" t="s">
        <v>84</v>
      </c>
      <c r="N10" s="93" t="s">
        <v>85</v>
      </c>
      <c r="O10" s="93" t="s">
        <v>86</v>
      </c>
      <c r="P10" s="93" t="s">
        <v>89</v>
      </c>
    </row>
    <row r="11" spans="1:16" ht="12">
      <c r="A11" s="31">
        <v>100</v>
      </c>
      <c r="B11" s="31" t="s">
        <v>15</v>
      </c>
      <c r="E11" s="39" t="s">
        <v>78</v>
      </c>
      <c r="F11" s="40" t="s">
        <v>78</v>
      </c>
      <c r="G11" s="40" t="s">
        <v>78</v>
      </c>
      <c r="H11" s="40" t="s">
        <v>78</v>
      </c>
      <c r="I11" s="40" t="s">
        <v>78</v>
      </c>
      <c r="J11" s="40" t="s">
        <v>78</v>
      </c>
      <c r="K11" s="40" t="s">
        <v>78</v>
      </c>
      <c r="L11" s="113" t="s">
        <v>78</v>
      </c>
      <c r="M11" s="90" t="s">
        <v>78</v>
      </c>
      <c r="N11" s="90" t="s">
        <v>78</v>
      </c>
      <c r="O11" s="91">
        <v>0</v>
      </c>
      <c r="P11" s="91">
        <v>0</v>
      </c>
    </row>
    <row r="12" spans="1:16" ht="12">
      <c r="A12" s="31">
        <v>110</v>
      </c>
      <c r="B12" s="31" t="s">
        <v>220</v>
      </c>
      <c r="E12" s="39" t="s">
        <v>78</v>
      </c>
      <c r="F12" s="40" t="s">
        <v>78</v>
      </c>
      <c r="G12" s="40" t="s">
        <v>78</v>
      </c>
      <c r="H12" s="40" t="s">
        <v>78</v>
      </c>
      <c r="I12" s="40" t="s">
        <v>78</v>
      </c>
      <c r="J12" s="40" t="s">
        <v>78</v>
      </c>
      <c r="K12" s="40" t="s">
        <v>78</v>
      </c>
      <c r="L12" s="113" t="s">
        <v>78</v>
      </c>
      <c r="M12" s="90" t="s">
        <v>78</v>
      </c>
      <c r="N12" s="90" t="s">
        <v>78</v>
      </c>
      <c r="O12" s="91">
        <v>0</v>
      </c>
      <c r="P12" s="91">
        <v>0</v>
      </c>
    </row>
    <row r="13" spans="1:16" ht="12">
      <c r="A13" s="31">
        <v>150</v>
      </c>
      <c r="B13" s="31" t="s">
        <v>16</v>
      </c>
      <c r="E13" s="39" t="s">
        <v>78</v>
      </c>
      <c r="F13" s="40" t="s">
        <v>78</v>
      </c>
      <c r="G13" s="40" t="s">
        <v>78</v>
      </c>
      <c r="H13" s="40" t="s">
        <v>78</v>
      </c>
      <c r="I13" s="40" t="s">
        <v>78</v>
      </c>
      <c r="J13" s="40" t="s">
        <v>78</v>
      </c>
      <c r="K13" s="40" t="s">
        <v>78</v>
      </c>
      <c r="L13" s="113" t="s">
        <v>78</v>
      </c>
      <c r="M13" s="90" t="s">
        <v>78</v>
      </c>
      <c r="N13" s="90" t="s">
        <v>78</v>
      </c>
      <c r="O13" s="91">
        <v>0</v>
      </c>
      <c r="P13" s="91">
        <v>0</v>
      </c>
    </row>
    <row r="14" spans="1:16" ht="12">
      <c r="A14" s="31">
        <v>160</v>
      </c>
      <c r="B14" s="75" t="s">
        <v>293</v>
      </c>
      <c r="C14" s="75"/>
      <c r="D14" s="75"/>
      <c r="E14" s="39" t="s">
        <v>78</v>
      </c>
      <c r="F14" s="40" t="s">
        <v>78</v>
      </c>
      <c r="G14" s="40" t="s">
        <v>78</v>
      </c>
      <c r="H14" s="40" t="s">
        <v>78</v>
      </c>
      <c r="I14" s="40" t="s">
        <v>78</v>
      </c>
      <c r="J14" s="40" t="s">
        <v>78</v>
      </c>
      <c r="K14" s="40" t="s">
        <v>78</v>
      </c>
      <c r="L14" s="113" t="s">
        <v>78</v>
      </c>
      <c r="M14" s="135">
        <v>0</v>
      </c>
      <c r="N14" s="91">
        <v>0</v>
      </c>
      <c r="O14" s="113">
        <f>SUM(O11:O13)</f>
        <v>0</v>
      </c>
      <c r="P14" s="113">
        <f>SUM(P11:P13)</f>
        <v>0</v>
      </c>
    </row>
    <row r="15" spans="5:17" ht="12">
      <c r="E15" s="43" t="s">
        <v>79</v>
      </c>
      <c r="F15" s="43" t="s">
        <v>79</v>
      </c>
      <c r="G15" s="43" t="s">
        <v>79</v>
      </c>
      <c r="H15" s="43" t="s">
        <v>79</v>
      </c>
      <c r="I15" s="43" t="s">
        <v>79</v>
      </c>
      <c r="J15" s="43" t="s">
        <v>79</v>
      </c>
      <c r="K15" s="43" t="s">
        <v>79</v>
      </c>
      <c r="L15" s="114" t="s">
        <v>79</v>
      </c>
      <c r="M15" s="94" t="s">
        <v>79</v>
      </c>
      <c r="N15" s="94" t="s">
        <v>79</v>
      </c>
      <c r="O15" s="94" t="s">
        <v>79</v>
      </c>
      <c r="P15" s="94" t="s">
        <v>79</v>
      </c>
      <c r="Q15" s="43"/>
    </row>
    <row r="16" spans="2:17" ht="12">
      <c r="B16" s="30" t="s">
        <v>10</v>
      </c>
      <c r="E16" s="43" t="s">
        <v>79</v>
      </c>
      <c r="F16" s="43" t="s">
        <v>79</v>
      </c>
      <c r="G16" s="43" t="s">
        <v>79</v>
      </c>
      <c r="H16" s="43" t="s">
        <v>79</v>
      </c>
      <c r="I16" s="43" t="s">
        <v>79</v>
      </c>
      <c r="J16" s="43" t="s">
        <v>79</v>
      </c>
      <c r="K16" s="43" t="s">
        <v>79</v>
      </c>
      <c r="L16" s="114" t="s">
        <v>79</v>
      </c>
      <c r="M16" s="94" t="s">
        <v>79</v>
      </c>
      <c r="N16" s="94" t="s">
        <v>79</v>
      </c>
      <c r="O16" s="94" t="s">
        <v>79</v>
      </c>
      <c r="P16" s="94" t="s">
        <v>79</v>
      </c>
      <c r="Q16" s="43"/>
    </row>
    <row r="17" spans="1:16" ht="12">
      <c r="A17" s="31">
        <v>170</v>
      </c>
      <c r="B17" s="31" t="s">
        <v>17</v>
      </c>
      <c r="E17" s="39" t="s">
        <v>78</v>
      </c>
      <c r="F17" s="40" t="s">
        <v>78</v>
      </c>
      <c r="G17" s="40" t="s">
        <v>78</v>
      </c>
      <c r="H17" s="40" t="s">
        <v>78</v>
      </c>
      <c r="I17" s="32">
        <f>+I18+I19+I20+I25</f>
        <v>0</v>
      </c>
      <c r="J17" s="41">
        <v>0</v>
      </c>
      <c r="K17" s="41">
        <v>0</v>
      </c>
      <c r="L17" s="95">
        <f>+L18+L19+L20+L25</f>
        <v>0</v>
      </c>
      <c r="M17" s="95">
        <f>+M18+M19+M20+M25</f>
        <v>0</v>
      </c>
      <c r="N17" s="95">
        <f>+N18+N19+N20+N25</f>
        <v>0</v>
      </c>
      <c r="O17" s="95">
        <f>+O18+O19+O20+O25</f>
        <v>0</v>
      </c>
      <c r="P17" s="95">
        <f>+P18+P19+P20+P25</f>
        <v>0</v>
      </c>
    </row>
    <row r="18" spans="1:16" ht="12">
      <c r="A18" s="44" t="s">
        <v>193</v>
      </c>
      <c r="B18" s="31" t="s">
        <v>18</v>
      </c>
      <c r="E18" s="41">
        <v>0</v>
      </c>
      <c r="F18" s="41">
        <v>0</v>
      </c>
      <c r="G18" s="41">
        <v>0</v>
      </c>
      <c r="H18" s="32">
        <f aca="true" t="shared" si="0" ref="H18:H25">SUM(E18:G18)</f>
        <v>0</v>
      </c>
      <c r="I18" s="41">
        <v>0</v>
      </c>
      <c r="J18" s="41">
        <v>0</v>
      </c>
      <c r="K18" s="41">
        <v>0</v>
      </c>
      <c r="L18" s="91">
        <v>0</v>
      </c>
      <c r="M18" s="91">
        <v>0</v>
      </c>
      <c r="N18" s="91">
        <v>0</v>
      </c>
      <c r="O18" s="91">
        <v>0</v>
      </c>
      <c r="P18" s="95">
        <f aca="true" t="shared" si="1" ref="P18:P37">N18-O18</f>
        <v>0</v>
      </c>
    </row>
    <row r="19" spans="1:16" ht="12">
      <c r="A19" s="44" t="s">
        <v>194</v>
      </c>
      <c r="B19" s="31" t="s">
        <v>19</v>
      </c>
      <c r="E19" s="41">
        <v>0</v>
      </c>
      <c r="F19" s="41">
        <v>0</v>
      </c>
      <c r="G19" s="41">
        <v>0</v>
      </c>
      <c r="H19" s="32">
        <f t="shared" si="0"/>
        <v>0</v>
      </c>
      <c r="I19" s="41">
        <v>0</v>
      </c>
      <c r="J19" s="41">
        <v>0</v>
      </c>
      <c r="K19" s="41">
        <v>0</v>
      </c>
      <c r="L19" s="91">
        <v>0</v>
      </c>
      <c r="M19" s="91">
        <v>0</v>
      </c>
      <c r="N19" s="91">
        <v>0</v>
      </c>
      <c r="O19" s="91">
        <v>0</v>
      </c>
      <c r="P19" s="95">
        <f t="shared" si="1"/>
        <v>0</v>
      </c>
    </row>
    <row r="20" spans="1:16" ht="12">
      <c r="A20" s="44" t="s">
        <v>195</v>
      </c>
      <c r="B20" s="31" t="s">
        <v>20</v>
      </c>
      <c r="E20" s="46">
        <f>+E21+E22+E23</f>
        <v>0</v>
      </c>
      <c r="F20" s="46">
        <f>+F21+F22+F23</f>
        <v>0</v>
      </c>
      <c r="G20" s="46">
        <f>+G21+G22+G23</f>
        <v>0</v>
      </c>
      <c r="H20" s="32">
        <f t="shared" si="0"/>
        <v>0</v>
      </c>
      <c r="I20" s="32">
        <f>SUM(I21:I23)</f>
        <v>0</v>
      </c>
      <c r="J20" s="41">
        <v>0</v>
      </c>
      <c r="K20" s="41">
        <v>0</v>
      </c>
      <c r="L20" s="95">
        <f>SUM(L21:L23)</f>
        <v>0</v>
      </c>
      <c r="M20" s="95">
        <f>SUM(M21:M23)</f>
        <v>0</v>
      </c>
      <c r="N20" s="95">
        <f>SUM(N21:N23)</f>
        <v>0</v>
      </c>
      <c r="O20" s="95">
        <f>SUM(O21:O23)</f>
        <v>0</v>
      </c>
      <c r="P20" s="95">
        <f>SUM(P21:P23)</f>
        <v>0</v>
      </c>
    </row>
    <row r="21" spans="1:16" ht="12">
      <c r="A21" s="44" t="s">
        <v>196</v>
      </c>
      <c r="B21" s="31" t="s">
        <v>21</v>
      </c>
      <c r="E21" s="41">
        <v>0</v>
      </c>
      <c r="F21" s="41">
        <v>0</v>
      </c>
      <c r="G21" s="41">
        <v>0</v>
      </c>
      <c r="H21" s="32">
        <f t="shared" si="0"/>
        <v>0</v>
      </c>
      <c r="I21" s="41">
        <v>0</v>
      </c>
      <c r="J21" s="41">
        <v>0</v>
      </c>
      <c r="K21" s="41">
        <v>0</v>
      </c>
      <c r="L21" s="91">
        <v>0</v>
      </c>
      <c r="M21" s="91">
        <v>0</v>
      </c>
      <c r="N21" s="91">
        <v>0</v>
      </c>
      <c r="O21" s="91">
        <v>0</v>
      </c>
      <c r="P21" s="95">
        <f t="shared" si="1"/>
        <v>0</v>
      </c>
    </row>
    <row r="22" spans="1:16" ht="12">
      <c r="A22" s="44" t="s">
        <v>197</v>
      </c>
      <c r="B22" s="31" t="s">
        <v>22</v>
      </c>
      <c r="E22" s="41">
        <v>0</v>
      </c>
      <c r="F22" s="41">
        <v>0</v>
      </c>
      <c r="G22" s="41">
        <v>0</v>
      </c>
      <c r="H22" s="32">
        <f t="shared" si="0"/>
        <v>0</v>
      </c>
      <c r="I22" s="41">
        <v>0</v>
      </c>
      <c r="J22" s="41">
        <v>0</v>
      </c>
      <c r="K22" s="41">
        <v>0</v>
      </c>
      <c r="L22" s="91">
        <v>0</v>
      </c>
      <c r="M22" s="91">
        <v>0</v>
      </c>
      <c r="N22" s="91">
        <v>0</v>
      </c>
      <c r="O22" s="91">
        <v>0</v>
      </c>
      <c r="P22" s="95">
        <f t="shared" si="1"/>
        <v>0</v>
      </c>
    </row>
    <row r="23" spans="1:16" ht="12">
      <c r="A23" s="44" t="s">
        <v>198</v>
      </c>
      <c r="B23" s="31" t="s">
        <v>23</v>
      </c>
      <c r="E23" s="41">
        <v>0</v>
      </c>
      <c r="F23" s="41">
        <v>0</v>
      </c>
      <c r="G23" s="41">
        <v>0</v>
      </c>
      <c r="H23" s="32">
        <f t="shared" si="0"/>
        <v>0</v>
      </c>
      <c r="I23" s="41">
        <v>0</v>
      </c>
      <c r="J23" s="41">
        <v>0</v>
      </c>
      <c r="K23" s="41">
        <v>0</v>
      </c>
      <c r="L23" s="91">
        <v>0</v>
      </c>
      <c r="M23" s="91">
        <v>0</v>
      </c>
      <c r="N23" s="91">
        <v>0</v>
      </c>
      <c r="O23" s="91">
        <v>0</v>
      </c>
      <c r="P23" s="95">
        <f t="shared" si="1"/>
        <v>0</v>
      </c>
    </row>
    <row r="24" spans="1:16" ht="12">
      <c r="A24" s="44" t="s">
        <v>199</v>
      </c>
      <c r="B24" s="31" t="s">
        <v>24</v>
      </c>
      <c r="E24" s="45">
        <v>0</v>
      </c>
      <c r="F24" s="45">
        <v>0</v>
      </c>
      <c r="G24" s="41">
        <v>0</v>
      </c>
      <c r="H24" s="32">
        <f t="shared" si="0"/>
        <v>0</v>
      </c>
      <c r="I24" s="41">
        <v>0</v>
      </c>
      <c r="J24" s="41">
        <v>0</v>
      </c>
      <c r="K24" s="41">
        <v>0</v>
      </c>
      <c r="L24" s="91">
        <v>0</v>
      </c>
      <c r="M24" s="91">
        <v>0</v>
      </c>
      <c r="N24" s="91">
        <v>0</v>
      </c>
      <c r="O24" s="91">
        <v>0</v>
      </c>
      <c r="P24" s="95">
        <f t="shared" si="1"/>
        <v>0</v>
      </c>
    </row>
    <row r="25" spans="1:16" ht="12">
      <c r="A25" s="44" t="s">
        <v>200</v>
      </c>
      <c r="B25" s="31" t="s">
        <v>25</v>
      </c>
      <c r="E25" s="41">
        <v>0</v>
      </c>
      <c r="F25" s="41">
        <v>0</v>
      </c>
      <c r="G25" s="41">
        <v>0</v>
      </c>
      <c r="H25" s="32">
        <f t="shared" si="0"/>
        <v>0</v>
      </c>
      <c r="I25" s="41">
        <v>0</v>
      </c>
      <c r="J25" s="41">
        <v>0</v>
      </c>
      <c r="K25" s="41">
        <v>0</v>
      </c>
      <c r="L25" s="91">
        <v>0</v>
      </c>
      <c r="M25" s="91">
        <v>0</v>
      </c>
      <c r="N25" s="91">
        <v>0</v>
      </c>
      <c r="O25" s="91">
        <v>0</v>
      </c>
      <c r="P25" s="95">
        <f t="shared" si="1"/>
        <v>0</v>
      </c>
    </row>
    <row r="26" spans="1:16" ht="12">
      <c r="A26" s="31">
        <v>180</v>
      </c>
      <c r="B26" s="31" t="s">
        <v>26</v>
      </c>
      <c r="E26" s="39" t="s">
        <v>78</v>
      </c>
      <c r="F26" s="39" t="s">
        <v>78</v>
      </c>
      <c r="G26" s="39" t="s">
        <v>78</v>
      </c>
      <c r="H26" s="39" t="s">
        <v>78</v>
      </c>
      <c r="I26" s="41">
        <v>0</v>
      </c>
      <c r="J26" s="41">
        <v>0</v>
      </c>
      <c r="K26" s="41">
        <v>0</v>
      </c>
      <c r="L26" s="91">
        <v>0</v>
      </c>
      <c r="M26" s="91">
        <v>0</v>
      </c>
      <c r="N26" s="91">
        <v>0</v>
      </c>
      <c r="O26" s="91">
        <v>0</v>
      </c>
      <c r="P26" s="95">
        <f t="shared" si="1"/>
        <v>0</v>
      </c>
    </row>
    <row r="27" spans="1:16" ht="12">
      <c r="A27" s="31">
        <v>190</v>
      </c>
      <c r="B27" s="31" t="s">
        <v>27</v>
      </c>
      <c r="E27" s="41">
        <v>0</v>
      </c>
      <c r="F27" s="41">
        <v>0</v>
      </c>
      <c r="G27" s="41">
        <v>0</v>
      </c>
      <c r="H27" s="32">
        <f>SUM(E27:G27)</f>
        <v>0</v>
      </c>
      <c r="I27" s="41">
        <v>0</v>
      </c>
      <c r="J27" s="41">
        <v>0</v>
      </c>
      <c r="K27" s="41">
        <v>0</v>
      </c>
      <c r="L27" s="91">
        <v>0</v>
      </c>
      <c r="M27" s="91">
        <v>0</v>
      </c>
      <c r="N27" s="91">
        <v>0</v>
      </c>
      <c r="O27" s="91">
        <v>0</v>
      </c>
      <c r="P27" s="95">
        <f t="shared" si="1"/>
        <v>0</v>
      </c>
    </row>
    <row r="28" spans="1:16" ht="12">
      <c r="A28" s="31">
        <v>200</v>
      </c>
      <c r="B28" s="31" t="s">
        <v>28</v>
      </c>
      <c r="E28" s="39" t="s">
        <v>78</v>
      </c>
      <c r="F28" s="39" t="s">
        <v>78</v>
      </c>
      <c r="G28" s="39" t="s">
        <v>78</v>
      </c>
      <c r="H28" s="39" t="s">
        <v>78</v>
      </c>
      <c r="I28" s="41">
        <v>0</v>
      </c>
      <c r="J28" s="41">
        <v>0</v>
      </c>
      <c r="K28" s="41">
        <v>0</v>
      </c>
      <c r="L28" s="91">
        <v>0</v>
      </c>
      <c r="M28" s="91">
        <v>0</v>
      </c>
      <c r="N28" s="91">
        <v>0</v>
      </c>
      <c r="O28" s="91">
        <v>0</v>
      </c>
      <c r="P28" s="95">
        <f t="shared" si="1"/>
        <v>0</v>
      </c>
    </row>
    <row r="29" spans="1:16" ht="12">
      <c r="A29" s="47" t="s">
        <v>201</v>
      </c>
      <c r="B29" s="31" t="s">
        <v>29</v>
      </c>
      <c r="E29" s="41">
        <v>0</v>
      </c>
      <c r="F29" s="41">
        <v>0</v>
      </c>
      <c r="G29" s="41">
        <v>0</v>
      </c>
      <c r="H29" s="32">
        <f>SUM(E29:G29)</f>
        <v>0</v>
      </c>
      <c r="I29" s="41">
        <v>0</v>
      </c>
      <c r="J29" s="41">
        <v>0</v>
      </c>
      <c r="K29" s="41">
        <v>0</v>
      </c>
      <c r="L29" s="91">
        <v>0</v>
      </c>
      <c r="M29" s="91">
        <v>0</v>
      </c>
      <c r="N29" s="91">
        <v>0</v>
      </c>
      <c r="O29" s="91">
        <v>0</v>
      </c>
      <c r="P29" s="95">
        <f t="shared" si="1"/>
        <v>0</v>
      </c>
    </row>
    <row r="30" spans="1:16" ht="12">
      <c r="A30" s="47" t="s">
        <v>202</v>
      </c>
      <c r="B30" s="31" t="s">
        <v>30</v>
      </c>
      <c r="E30" s="41">
        <v>0</v>
      </c>
      <c r="F30" s="41">
        <v>0</v>
      </c>
      <c r="G30" s="41">
        <v>0</v>
      </c>
      <c r="H30" s="32">
        <f>SUM(E30:G30)</f>
        <v>0</v>
      </c>
      <c r="I30" s="41">
        <v>0</v>
      </c>
      <c r="J30" s="41">
        <v>0</v>
      </c>
      <c r="K30" s="41">
        <v>0</v>
      </c>
      <c r="L30" s="91">
        <v>0</v>
      </c>
      <c r="M30" s="91">
        <v>0</v>
      </c>
      <c r="N30" s="91">
        <v>0</v>
      </c>
      <c r="O30" s="91">
        <v>0</v>
      </c>
      <c r="P30" s="95">
        <f t="shared" si="1"/>
        <v>0</v>
      </c>
    </row>
    <row r="31" spans="1:16" ht="12">
      <c r="A31" s="47" t="s">
        <v>203</v>
      </c>
      <c r="B31" s="31" t="s">
        <v>31</v>
      </c>
      <c r="E31" s="45">
        <v>0</v>
      </c>
      <c r="F31" s="45">
        <v>0</v>
      </c>
      <c r="G31" s="41">
        <v>0</v>
      </c>
      <c r="H31" s="32">
        <f>SUM(E31:G31)</f>
        <v>0</v>
      </c>
      <c r="I31" s="41">
        <v>0</v>
      </c>
      <c r="J31" s="41">
        <v>0</v>
      </c>
      <c r="K31" s="41">
        <v>0</v>
      </c>
      <c r="L31" s="91">
        <v>0</v>
      </c>
      <c r="M31" s="91">
        <v>0</v>
      </c>
      <c r="N31" s="91">
        <v>0</v>
      </c>
      <c r="O31" s="91">
        <v>0</v>
      </c>
      <c r="P31" s="95">
        <f t="shared" si="1"/>
        <v>0</v>
      </c>
    </row>
    <row r="32" spans="1:16" ht="12">
      <c r="A32" s="47" t="s">
        <v>204</v>
      </c>
      <c r="B32" s="31" t="s">
        <v>32</v>
      </c>
      <c r="E32" s="45">
        <v>0</v>
      </c>
      <c r="F32" s="45">
        <v>0</v>
      </c>
      <c r="G32" s="41">
        <v>0</v>
      </c>
      <c r="H32" s="32">
        <f>SUM(E32:G32)</f>
        <v>0</v>
      </c>
      <c r="I32" s="41">
        <v>0</v>
      </c>
      <c r="J32" s="41">
        <v>0</v>
      </c>
      <c r="K32" s="41">
        <v>0</v>
      </c>
      <c r="L32" s="91">
        <v>0</v>
      </c>
      <c r="M32" s="91">
        <v>0</v>
      </c>
      <c r="N32" s="91">
        <v>0</v>
      </c>
      <c r="O32" s="91">
        <v>0</v>
      </c>
      <c r="P32" s="95">
        <f t="shared" si="1"/>
        <v>0</v>
      </c>
    </row>
    <row r="33" spans="1:16" ht="12">
      <c r="A33" s="31">
        <v>210</v>
      </c>
      <c r="B33" s="31" t="s">
        <v>33</v>
      </c>
      <c r="E33" s="39" t="s">
        <v>78</v>
      </c>
      <c r="F33" s="39" t="s">
        <v>78</v>
      </c>
      <c r="G33" s="39" t="s">
        <v>78</v>
      </c>
      <c r="H33" s="39" t="s">
        <v>78</v>
      </c>
      <c r="I33" s="41">
        <v>0</v>
      </c>
      <c r="J33" s="39" t="s">
        <v>78</v>
      </c>
      <c r="K33" s="41">
        <v>0</v>
      </c>
      <c r="L33" s="90" t="s">
        <v>78</v>
      </c>
      <c r="M33" s="90" t="s">
        <v>78</v>
      </c>
      <c r="N33" s="90" t="s">
        <v>78</v>
      </c>
      <c r="O33" s="90" t="s">
        <v>78</v>
      </c>
      <c r="P33" s="90" t="s">
        <v>78</v>
      </c>
    </row>
    <row r="34" spans="1:16" ht="12">
      <c r="A34" s="31">
        <v>220</v>
      </c>
      <c r="B34" s="31" t="s">
        <v>34</v>
      </c>
      <c r="E34" s="39" t="s">
        <v>78</v>
      </c>
      <c r="F34" s="39" t="s">
        <v>78</v>
      </c>
      <c r="G34" s="39" t="s">
        <v>291</v>
      </c>
      <c r="H34" s="39" t="s">
        <v>78</v>
      </c>
      <c r="I34" s="41">
        <v>0</v>
      </c>
      <c r="J34" s="41">
        <v>0</v>
      </c>
      <c r="K34" s="41">
        <v>0</v>
      </c>
      <c r="L34" s="91">
        <v>0</v>
      </c>
      <c r="M34" s="91">
        <v>0</v>
      </c>
      <c r="N34" s="91">
        <v>0</v>
      </c>
      <c r="O34" s="91">
        <v>0</v>
      </c>
      <c r="P34" s="95">
        <f t="shared" si="1"/>
        <v>0</v>
      </c>
    </row>
    <row r="35" spans="1:16" ht="12">
      <c r="A35" s="31">
        <v>230</v>
      </c>
      <c r="B35" s="31" t="s">
        <v>35</v>
      </c>
      <c r="E35" s="39" t="s">
        <v>78</v>
      </c>
      <c r="F35" s="39" t="s">
        <v>78</v>
      </c>
      <c r="G35" s="39" t="s">
        <v>78</v>
      </c>
      <c r="H35" s="39" t="s">
        <v>78</v>
      </c>
      <c r="I35" s="39" t="s">
        <v>78</v>
      </c>
      <c r="J35" s="39" t="s">
        <v>78</v>
      </c>
      <c r="K35" s="39" t="s">
        <v>78</v>
      </c>
      <c r="L35" s="91">
        <v>0</v>
      </c>
      <c r="M35" s="91">
        <v>0</v>
      </c>
      <c r="N35" s="91">
        <v>0</v>
      </c>
      <c r="O35" s="91">
        <v>0</v>
      </c>
      <c r="P35" s="95">
        <f t="shared" si="1"/>
        <v>0</v>
      </c>
    </row>
    <row r="36" spans="1:16" ht="12">
      <c r="A36" s="31">
        <v>240</v>
      </c>
      <c r="B36" s="31" t="s">
        <v>36</v>
      </c>
      <c r="E36" s="39" t="s">
        <v>78</v>
      </c>
      <c r="F36" s="39" t="s">
        <v>78</v>
      </c>
      <c r="G36" s="39" t="s">
        <v>78</v>
      </c>
      <c r="H36" s="39" t="s">
        <v>78</v>
      </c>
      <c r="I36" s="41">
        <v>0</v>
      </c>
      <c r="J36" s="41">
        <v>0</v>
      </c>
      <c r="K36" s="41">
        <v>0</v>
      </c>
      <c r="L36" s="91">
        <v>0</v>
      </c>
      <c r="M36" s="91">
        <v>0</v>
      </c>
      <c r="N36" s="91">
        <v>0</v>
      </c>
      <c r="O36" s="91">
        <v>0</v>
      </c>
      <c r="P36" s="95">
        <f t="shared" si="1"/>
        <v>0</v>
      </c>
    </row>
    <row r="37" spans="1:16" ht="12">
      <c r="A37" s="31">
        <v>250</v>
      </c>
      <c r="B37" s="31" t="s">
        <v>37</v>
      </c>
      <c r="E37" s="39" t="s">
        <v>78</v>
      </c>
      <c r="F37" s="39" t="s">
        <v>78</v>
      </c>
      <c r="G37" s="39" t="s">
        <v>78</v>
      </c>
      <c r="H37" s="39" t="s">
        <v>78</v>
      </c>
      <c r="I37" s="41">
        <v>0</v>
      </c>
      <c r="J37" s="41">
        <v>0</v>
      </c>
      <c r="K37" s="41">
        <v>0</v>
      </c>
      <c r="L37" s="91">
        <v>0</v>
      </c>
      <c r="M37" s="91">
        <v>0</v>
      </c>
      <c r="N37" s="91">
        <v>0</v>
      </c>
      <c r="O37" s="91">
        <v>0</v>
      </c>
      <c r="P37" s="95">
        <f t="shared" si="1"/>
        <v>0</v>
      </c>
    </row>
    <row r="38" spans="1:16" ht="12">
      <c r="A38" s="31">
        <v>260</v>
      </c>
      <c r="B38" s="31" t="s">
        <v>38</v>
      </c>
      <c r="E38" s="39" t="s">
        <v>78</v>
      </c>
      <c r="F38" s="39" t="s">
        <v>78</v>
      </c>
      <c r="G38" s="39" t="s">
        <v>78</v>
      </c>
      <c r="H38" s="39" t="s">
        <v>78</v>
      </c>
      <c r="I38" s="32">
        <f>+I17+I26+I27+I28+I34+I36+I37</f>
        <v>0</v>
      </c>
      <c r="J38" s="32">
        <f>+J17+J26+J27+J28+J34+J36+J37</f>
        <v>0</v>
      </c>
      <c r="K38" s="32">
        <f>+K17+K26+K27+K28+K33+K34+K36+K37</f>
        <v>0</v>
      </c>
      <c r="L38" s="95">
        <f>+L17+L26+L27+L28+L34+L36+L37-L35</f>
        <v>0</v>
      </c>
      <c r="M38" s="95">
        <f>+M17+M26+M27+M28+M34+M36+M37-M35</f>
        <v>0</v>
      </c>
      <c r="N38" s="95">
        <f>+N17+N26+N27+N28+N34+N36+N37-N35</f>
        <v>0</v>
      </c>
      <c r="O38" s="95">
        <f>+O17+O26+O27+O28+O34+O36+O37-O35</f>
        <v>0</v>
      </c>
      <c r="P38" s="95">
        <f>+P17+P26+P27+P28+P34+P36+P37-P35</f>
        <v>0</v>
      </c>
    </row>
    <row r="39" spans="5:52" ht="12">
      <c r="E39" s="43" t="s">
        <v>79</v>
      </c>
      <c r="F39" s="43" t="s">
        <v>79</v>
      </c>
      <c r="G39" s="43" t="s">
        <v>79</v>
      </c>
      <c r="H39" s="43" t="s">
        <v>79</v>
      </c>
      <c r="I39" s="43" t="s">
        <v>79</v>
      </c>
      <c r="J39" s="43" t="s">
        <v>79</v>
      </c>
      <c r="K39" s="43" t="s">
        <v>79</v>
      </c>
      <c r="L39" s="94" t="s">
        <v>79</v>
      </c>
      <c r="M39" s="94" t="s">
        <v>79</v>
      </c>
      <c r="N39" s="94" t="s">
        <v>79</v>
      </c>
      <c r="O39" s="94" t="s">
        <v>79</v>
      </c>
      <c r="P39" s="94" t="s">
        <v>79</v>
      </c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</row>
    <row r="40" spans="2:52" ht="12">
      <c r="B40" s="30" t="s">
        <v>11</v>
      </c>
      <c r="E40" s="43" t="s">
        <v>79</v>
      </c>
      <c r="F40" s="43" t="s">
        <v>79</v>
      </c>
      <c r="G40" s="43" t="s">
        <v>79</v>
      </c>
      <c r="H40" s="43" t="s">
        <v>79</v>
      </c>
      <c r="I40" s="43" t="s">
        <v>79</v>
      </c>
      <c r="J40" s="43" t="s">
        <v>79</v>
      </c>
      <c r="K40" s="43" t="s">
        <v>79</v>
      </c>
      <c r="L40" s="94" t="s">
        <v>79</v>
      </c>
      <c r="M40" s="94" t="s">
        <v>79</v>
      </c>
      <c r="N40" s="94" t="s">
        <v>79</v>
      </c>
      <c r="O40" s="94" t="s">
        <v>79</v>
      </c>
      <c r="P40" s="94" t="s">
        <v>79</v>
      </c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</row>
    <row r="41" spans="1:16" ht="12">
      <c r="A41" s="31">
        <v>270</v>
      </c>
      <c r="B41" s="31" t="s">
        <v>39</v>
      </c>
      <c r="E41" s="45">
        <v>0</v>
      </c>
      <c r="F41" s="45">
        <v>0</v>
      </c>
      <c r="G41" s="45">
        <v>0</v>
      </c>
      <c r="H41" s="32">
        <f>SUM(E41:G41)</f>
        <v>0</v>
      </c>
      <c r="I41" s="41">
        <v>0</v>
      </c>
      <c r="J41" s="41">
        <v>0</v>
      </c>
      <c r="K41" s="41">
        <v>0</v>
      </c>
      <c r="L41" s="91">
        <v>0</v>
      </c>
      <c r="M41" s="91">
        <v>0</v>
      </c>
      <c r="N41" s="91">
        <v>0</v>
      </c>
      <c r="O41" s="91">
        <v>0</v>
      </c>
      <c r="P41" s="95">
        <f>N41-O41</f>
        <v>0</v>
      </c>
    </row>
    <row r="42" spans="1:16" ht="12">
      <c r="A42" s="31">
        <v>280</v>
      </c>
      <c r="B42" s="31" t="s">
        <v>40</v>
      </c>
      <c r="E42" s="45">
        <v>0</v>
      </c>
      <c r="F42" s="45">
        <v>0</v>
      </c>
      <c r="G42" s="45">
        <v>0</v>
      </c>
      <c r="H42" s="32">
        <f>SUM(E42:G42)</f>
        <v>0</v>
      </c>
      <c r="I42" s="41">
        <v>0</v>
      </c>
      <c r="J42" s="41">
        <v>0</v>
      </c>
      <c r="K42" s="41">
        <v>0</v>
      </c>
      <c r="L42" s="91">
        <v>0</v>
      </c>
      <c r="M42" s="91">
        <v>0</v>
      </c>
      <c r="N42" s="91">
        <v>0</v>
      </c>
      <c r="O42" s="91">
        <v>0</v>
      </c>
      <c r="P42" s="95">
        <f>N42-O42</f>
        <v>0</v>
      </c>
    </row>
    <row r="43" spans="1:16" ht="12">
      <c r="A43" s="31">
        <v>290</v>
      </c>
      <c r="B43" s="75" t="s">
        <v>294</v>
      </c>
      <c r="C43" s="75"/>
      <c r="D43" s="117">
        <v>0</v>
      </c>
      <c r="E43" s="39" t="s">
        <v>78</v>
      </c>
      <c r="F43" s="39" t="s">
        <v>78</v>
      </c>
      <c r="G43" s="39" t="s">
        <v>78</v>
      </c>
      <c r="H43" s="39" t="s">
        <v>78</v>
      </c>
      <c r="I43" s="113" t="s">
        <v>78</v>
      </c>
      <c r="J43" s="39" t="s">
        <v>78</v>
      </c>
      <c r="K43" s="39" t="s">
        <v>78</v>
      </c>
      <c r="L43" s="113" t="s">
        <v>78</v>
      </c>
      <c r="M43" s="136">
        <f>SUM(M14-M38-M41)*C43</f>
        <v>0</v>
      </c>
      <c r="N43" s="95">
        <f>SUM(N14-N38-N41)*D43</f>
        <v>0</v>
      </c>
      <c r="O43" s="95">
        <f>SUM(O14-O38-O41)*D43</f>
        <v>0</v>
      </c>
      <c r="P43" s="95">
        <f>SUM(P14-P38-P41)*D43</f>
        <v>0</v>
      </c>
    </row>
    <row r="44" spans="5:58" ht="12">
      <c r="E44" s="43" t="s">
        <v>79</v>
      </c>
      <c r="F44" s="43" t="s">
        <v>79</v>
      </c>
      <c r="G44" s="43" t="s">
        <v>79</v>
      </c>
      <c r="H44" s="43" t="s">
        <v>79</v>
      </c>
      <c r="I44" s="94" t="s">
        <v>79</v>
      </c>
      <c r="J44" s="43" t="s">
        <v>79</v>
      </c>
      <c r="K44" s="43" t="s">
        <v>79</v>
      </c>
      <c r="L44" s="94" t="s">
        <v>79</v>
      </c>
      <c r="M44" s="94" t="s">
        <v>79</v>
      </c>
      <c r="N44" s="94" t="s">
        <v>79</v>
      </c>
      <c r="O44" s="94" t="s">
        <v>79</v>
      </c>
      <c r="P44" s="94" t="s">
        <v>79</v>
      </c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</row>
    <row r="45" spans="1:16" ht="12">
      <c r="A45" s="31">
        <v>300</v>
      </c>
      <c r="B45" s="31" t="s">
        <v>41</v>
      </c>
      <c r="E45" s="39" t="s">
        <v>78</v>
      </c>
      <c r="F45" s="39" t="s">
        <v>78</v>
      </c>
      <c r="G45" s="39" t="s">
        <v>78</v>
      </c>
      <c r="H45" s="39" t="s">
        <v>78</v>
      </c>
      <c r="I45" s="113" t="s">
        <v>78</v>
      </c>
      <c r="J45" s="39" t="s">
        <v>78</v>
      </c>
      <c r="K45" s="39" t="s">
        <v>78</v>
      </c>
      <c r="L45" s="113" t="s">
        <v>78</v>
      </c>
      <c r="M45" s="136">
        <f>+M38-M41-M42+M43</f>
        <v>0</v>
      </c>
      <c r="N45" s="95">
        <f>+N38-N41-N42+N43</f>
        <v>0</v>
      </c>
      <c r="O45" s="95">
        <f>+O38-O41-O42+O43</f>
        <v>0</v>
      </c>
      <c r="P45" s="95">
        <f>+P38-P41-P42+P43</f>
        <v>0</v>
      </c>
    </row>
    <row r="46" spans="5:58" ht="12">
      <c r="E46" s="43" t="s">
        <v>79</v>
      </c>
      <c r="F46" s="43" t="s">
        <v>79</v>
      </c>
      <c r="G46" s="43" t="s">
        <v>79</v>
      </c>
      <c r="H46" s="43" t="s">
        <v>79</v>
      </c>
      <c r="I46" s="43" t="s">
        <v>79</v>
      </c>
      <c r="J46" s="43" t="s">
        <v>79</v>
      </c>
      <c r="K46" s="43" t="s">
        <v>79</v>
      </c>
      <c r="L46" s="94" t="s">
        <v>79</v>
      </c>
      <c r="M46" s="94" t="s">
        <v>79</v>
      </c>
      <c r="N46" s="94" t="s">
        <v>79</v>
      </c>
      <c r="O46" s="94" t="s">
        <v>79</v>
      </c>
      <c r="P46" s="94" t="s">
        <v>79</v>
      </c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</row>
    <row r="47" spans="2:58" ht="12">
      <c r="B47" s="30" t="s">
        <v>12</v>
      </c>
      <c r="E47" s="43" t="s">
        <v>79</v>
      </c>
      <c r="F47" s="43" t="s">
        <v>79</v>
      </c>
      <c r="G47" s="43" t="s">
        <v>79</v>
      </c>
      <c r="H47" s="43" t="s">
        <v>79</v>
      </c>
      <c r="I47" s="43" t="s">
        <v>79</v>
      </c>
      <c r="J47" s="43" t="s">
        <v>79</v>
      </c>
      <c r="K47" s="43" t="s">
        <v>79</v>
      </c>
      <c r="L47" s="94" t="s">
        <v>79</v>
      </c>
      <c r="M47" s="94" t="s">
        <v>79</v>
      </c>
      <c r="N47" s="94" t="s">
        <v>79</v>
      </c>
      <c r="O47" s="94" t="s">
        <v>79</v>
      </c>
      <c r="P47" s="94" t="s">
        <v>79</v>
      </c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</row>
    <row r="48" spans="1:16" ht="12">
      <c r="A48" s="31">
        <v>310</v>
      </c>
      <c r="B48" s="31" t="s">
        <v>42</v>
      </c>
      <c r="E48" s="45">
        <v>0</v>
      </c>
      <c r="F48" s="45">
        <v>0</v>
      </c>
      <c r="G48" s="45">
        <v>0</v>
      </c>
      <c r="H48" s="32">
        <f aca="true" t="shared" si="2" ref="H48:H65">SUM(E48:G48)</f>
        <v>0</v>
      </c>
      <c r="I48" s="45">
        <v>0</v>
      </c>
      <c r="J48" s="41">
        <v>0</v>
      </c>
      <c r="K48" s="41">
        <v>0</v>
      </c>
      <c r="L48" s="91">
        <v>0</v>
      </c>
      <c r="M48" s="91">
        <v>0</v>
      </c>
      <c r="N48" s="91">
        <v>0</v>
      </c>
      <c r="O48" s="91">
        <v>0</v>
      </c>
      <c r="P48" s="95">
        <f aca="true" t="shared" si="3" ref="P48:P65">N48-O48</f>
        <v>0</v>
      </c>
    </row>
    <row r="49" spans="1:16" ht="12">
      <c r="A49" s="31">
        <v>320</v>
      </c>
      <c r="B49" s="31" t="s">
        <v>43</v>
      </c>
      <c r="E49" s="46">
        <f>+E50+E51+E52+E53</f>
        <v>0</v>
      </c>
      <c r="F49" s="46">
        <f>+F50+F51+F52+F53</f>
        <v>0</v>
      </c>
      <c r="G49" s="46">
        <f>+G50+G51+G52+G53</f>
        <v>0</v>
      </c>
      <c r="H49" s="32">
        <f t="shared" si="2"/>
        <v>0</v>
      </c>
      <c r="I49" s="46">
        <f>+I50+I51+I52+I53</f>
        <v>0</v>
      </c>
      <c r="J49" s="41">
        <v>0</v>
      </c>
      <c r="K49" s="41">
        <v>0</v>
      </c>
      <c r="L49" s="115">
        <f>+L50+L51+L52+L53</f>
        <v>0</v>
      </c>
      <c r="M49" s="115">
        <f>+M50+M51+M52+M53</f>
        <v>0</v>
      </c>
      <c r="N49" s="115">
        <f>+N50+N51+N52+N53</f>
        <v>0</v>
      </c>
      <c r="O49" s="115">
        <f>+O50+O51+O52+O53</f>
        <v>0</v>
      </c>
      <c r="P49" s="115">
        <f>+P50+P51+P52+P53</f>
        <v>0</v>
      </c>
    </row>
    <row r="50" spans="1:16" ht="12">
      <c r="A50" s="47" t="s">
        <v>205</v>
      </c>
      <c r="B50" s="31" t="s">
        <v>44</v>
      </c>
      <c r="E50" s="45">
        <v>0</v>
      </c>
      <c r="F50" s="45">
        <v>0</v>
      </c>
      <c r="G50" s="45">
        <v>0</v>
      </c>
      <c r="H50" s="32">
        <f t="shared" si="2"/>
        <v>0</v>
      </c>
      <c r="I50" s="41">
        <v>0</v>
      </c>
      <c r="J50" s="41">
        <v>0</v>
      </c>
      <c r="K50" s="41">
        <v>0</v>
      </c>
      <c r="L50" s="91">
        <v>0</v>
      </c>
      <c r="M50" s="91">
        <v>0</v>
      </c>
      <c r="N50" s="91">
        <v>0</v>
      </c>
      <c r="O50" s="91">
        <v>0</v>
      </c>
      <c r="P50" s="95">
        <f t="shared" si="3"/>
        <v>0</v>
      </c>
    </row>
    <row r="51" spans="1:16" ht="12">
      <c r="A51" s="47" t="s">
        <v>206</v>
      </c>
      <c r="B51" s="31" t="s">
        <v>45</v>
      </c>
      <c r="E51" s="45">
        <v>0</v>
      </c>
      <c r="F51" s="45">
        <v>0</v>
      </c>
      <c r="G51" s="45">
        <v>0</v>
      </c>
      <c r="H51" s="32">
        <f t="shared" si="2"/>
        <v>0</v>
      </c>
      <c r="I51" s="41">
        <v>0</v>
      </c>
      <c r="J51" s="41">
        <v>0</v>
      </c>
      <c r="K51" s="41">
        <v>0</v>
      </c>
      <c r="L51" s="91">
        <v>0</v>
      </c>
      <c r="M51" s="91">
        <v>0</v>
      </c>
      <c r="N51" s="91">
        <v>0</v>
      </c>
      <c r="O51" s="91">
        <v>0</v>
      </c>
      <c r="P51" s="95">
        <f t="shared" si="3"/>
        <v>0</v>
      </c>
    </row>
    <row r="52" spans="1:16" ht="12">
      <c r="A52" s="47" t="s">
        <v>207</v>
      </c>
      <c r="B52" s="31" t="s">
        <v>46</v>
      </c>
      <c r="E52" s="45">
        <v>0</v>
      </c>
      <c r="F52" s="45">
        <v>0</v>
      </c>
      <c r="G52" s="45">
        <v>0</v>
      </c>
      <c r="H52" s="32">
        <f t="shared" si="2"/>
        <v>0</v>
      </c>
      <c r="I52" s="45">
        <v>0</v>
      </c>
      <c r="J52" s="41">
        <v>0</v>
      </c>
      <c r="K52" s="41">
        <v>0</v>
      </c>
      <c r="L52" s="91">
        <v>0</v>
      </c>
      <c r="M52" s="91">
        <v>0</v>
      </c>
      <c r="N52" s="91">
        <v>0</v>
      </c>
      <c r="O52" s="91">
        <v>0</v>
      </c>
      <c r="P52" s="95">
        <f t="shared" si="3"/>
        <v>0</v>
      </c>
    </row>
    <row r="53" spans="1:16" ht="12">
      <c r="A53" s="47" t="s">
        <v>208</v>
      </c>
      <c r="B53" s="31" t="s">
        <v>47</v>
      </c>
      <c r="E53" s="45">
        <v>0</v>
      </c>
      <c r="F53" s="45">
        <v>0</v>
      </c>
      <c r="G53" s="45">
        <v>0</v>
      </c>
      <c r="H53" s="32">
        <f t="shared" si="2"/>
        <v>0</v>
      </c>
      <c r="I53" s="41">
        <v>0</v>
      </c>
      <c r="J53" s="41">
        <v>0</v>
      </c>
      <c r="K53" s="41">
        <v>0</v>
      </c>
      <c r="L53" s="91">
        <v>0</v>
      </c>
      <c r="M53" s="91">
        <v>0</v>
      </c>
      <c r="N53" s="91">
        <v>0</v>
      </c>
      <c r="O53" s="91">
        <v>0</v>
      </c>
      <c r="P53" s="95">
        <f t="shared" si="3"/>
        <v>0</v>
      </c>
    </row>
    <row r="54" spans="1:16" ht="12">
      <c r="A54" s="31">
        <v>330</v>
      </c>
      <c r="B54" s="31" t="s">
        <v>48</v>
      </c>
      <c r="E54" s="46">
        <f>+E55+E56+E57+E58</f>
        <v>0</v>
      </c>
      <c r="F54" s="46">
        <f>+F55+F56+F57+F58</f>
        <v>0</v>
      </c>
      <c r="G54" s="46">
        <f>+G55+G56+G57+G58</f>
        <v>0</v>
      </c>
      <c r="H54" s="32">
        <f t="shared" si="2"/>
        <v>0</v>
      </c>
      <c r="I54" s="46">
        <f>+I55+I56+I57+I58</f>
        <v>0</v>
      </c>
      <c r="J54" s="41">
        <v>0</v>
      </c>
      <c r="K54" s="41">
        <v>0</v>
      </c>
      <c r="L54" s="115">
        <f>+L55+L56+L57+L58</f>
        <v>0</v>
      </c>
      <c r="M54" s="115">
        <f>+M55+M56+M57+M58</f>
        <v>0</v>
      </c>
      <c r="N54" s="115">
        <f>+N55+N56+N57+N58</f>
        <v>0</v>
      </c>
      <c r="O54" s="115">
        <f>+O55+O56+O57+O58</f>
        <v>0</v>
      </c>
      <c r="P54" s="115">
        <f>+P55+P56+P57+P58</f>
        <v>0</v>
      </c>
    </row>
    <row r="55" spans="1:16" ht="12">
      <c r="A55" s="47" t="s">
        <v>209</v>
      </c>
      <c r="B55" s="31" t="s">
        <v>49</v>
      </c>
      <c r="E55" s="45">
        <v>0</v>
      </c>
      <c r="F55" s="45">
        <v>0</v>
      </c>
      <c r="G55" s="45">
        <v>0</v>
      </c>
      <c r="H55" s="32">
        <f t="shared" si="2"/>
        <v>0</v>
      </c>
      <c r="I55" s="45">
        <v>0</v>
      </c>
      <c r="J55" s="41">
        <v>0</v>
      </c>
      <c r="K55" s="41">
        <v>0</v>
      </c>
      <c r="L55" s="91">
        <v>0</v>
      </c>
      <c r="M55" s="91">
        <v>0</v>
      </c>
      <c r="N55" s="91">
        <v>0</v>
      </c>
      <c r="O55" s="91">
        <v>0</v>
      </c>
      <c r="P55" s="95">
        <f t="shared" si="3"/>
        <v>0</v>
      </c>
    </row>
    <row r="56" spans="1:16" ht="12">
      <c r="A56" s="47" t="s">
        <v>210</v>
      </c>
      <c r="B56" s="31" t="s">
        <v>50</v>
      </c>
      <c r="E56" s="45">
        <v>0</v>
      </c>
      <c r="F56" s="45">
        <v>0</v>
      </c>
      <c r="G56" s="45">
        <v>0</v>
      </c>
      <c r="H56" s="32">
        <f t="shared" si="2"/>
        <v>0</v>
      </c>
      <c r="I56" s="45">
        <v>0</v>
      </c>
      <c r="J56" s="41">
        <v>0</v>
      </c>
      <c r="K56" s="41">
        <v>0</v>
      </c>
      <c r="L56" s="91">
        <v>0</v>
      </c>
      <c r="M56" s="91">
        <v>0</v>
      </c>
      <c r="N56" s="91">
        <v>0</v>
      </c>
      <c r="O56" s="91">
        <v>0</v>
      </c>
      <c r="P56" s="95">
        <f t="shared" si="3"/>
        <v>0</v>
      </c>
    </row>
    <row r="57" spans="1:16" ht="12">
      <c r="A57" s="47" t="s">
        <v>211</v>
      </c>
      <c r="B57" s="31" t="s">
        <v>51</v>
      </c>
      <c r="E57" s="45">
        <v>0</v>
      </c>
      <c r="F57" s="45">
        <v>0</v>
      </c>
      <c r="G57" s="45">
        <v>0</v>
      </c>
      <c r="H57" s="32">
        <f t="shared" si="2"/>
        <v>0</v>
      </c>
      <c r="I57" s="45">
        <v>0</v>
      </c>
      <c r="J57" s="41">
        <v>0</v>
      </c>
      <c r="K57" s="41">
        <v>0</v>
      </c>
      <c r="L57" s="91">
        <v>0</v>
      </c>
      <c r="M57" s="91">
        <v>0</v>
      </c>
      <c r="N57" s="91">
        <v>0</v>
      </c>
      <c r="O57" s="91">
        <v>0</v>
      </c>
      <c r="P57" s="95">
        <f t="shared" si="3"/>
        <v>0</v>
      </c>
    </row>
    <row r="58" spans="1:16" ht="12">
      <c r="A58" s="47" t="s">
        <v>212</v>
      </c>
      <c r="B58" s="31" t="s">
        <v>52</v>
      </c>
      <c r="E58" s="45">
        <v>0</v>
      </c>
      <c r="F58" s="45">
        <v>0</v>
      </c>
      <c r="G58" s="45">
        <v>0</v>
      </c>
      <c r="H58" s="32">
        <f t="shared" si="2"/>
        <v>0</v>
      </c>
      <c r="I58" s="45">
        <v>0</v>
      </c>
      <c r="J58" s="41">
        <v>0</v>
      </c>
      <c r="K58" s="41">
        <v>0</v>
      </c>
      <c r="L58" s="91">
        <v>0</v>
      </c>
      <c r="M58" s="91">
        <v>0</v>
      </c>
      <c r="N58" s="91">
        <v>0</v>
      </c>
      <c r="O58" s="91">
        <v>0</v>
      </c>
      <c r="P58" s="95">
        <f t="shared" si="3"/>
        <v>0</v>
      </c>
    </row>
    <row r="59" spans="1:16" ht="12">
      <c r="A59" s="31">
        <v>340</v>
      </c>
      <c r="B59" s="31" t="s">
        <v>53</v>
      </c>
      <c r="E59" s="46">
        <f>+E60+E61+E62+E63</f>
        <v>0</v>
      </c>
      <c r="F59" s="46">
        <f>+F60+F61+F62+F63</f>
        <v>0</v>
      </c>
      <c r="G59" s="46">
        <f>+G60+G61+G62+G63</f>
        <v>0</v>
      </c>
      <c r="H59" s="32">
        <f t="shared" si="2"/>
        <v>0</v>
      </c>
      <c r="I59" s="46">
        <f>+I60+I61+I62+I63</f>
        <v>0</v>
      </c>
      <c r="J59" s="41">
        <v>0</v>
      </c>
      <c r="K59" s="41">
        <v>0</v>
      </c>
      <c r="L59" s="115">
        <f>+L60+L61+L62+L63</f>
        <v>0</v>
      </c>
      <c r="M59" s="115">
        <f>+M60+M61+M62+M63</f>
        <v>0</v>
      </c>
      <c r="N59" s="115">
        <f>+N60+N61+N62+N63</f>
        <v>0</v>
      </c>
      <c r="O59" s="115">
        <f>+O60+O61+O62+O63</f>
        <v>0</v>
      </c>
      <c r="P59" s="115">
        <f>+P60+P61+P62+P63</f>
        <v>0</v>
      </c>
    </row>
    <row r="60" spans="1:16" ht="12">
      <c r="A60" s="47" t="s">
        <v>213</v>
      </c>
      <c r="B60" s="31" t="s">
        <v>49</v>
      </c>
      <c r="E60" s="45">
        <v>0</v>
      </c>
      <c r="F60" s="45">
        <v>0</v>
      </c>
      <c r="G60" s="45">
        <v>0</v>
      </c>
      <c r="H60" s="32">
        <f t="shared" si="2"/>
        <v>0</v>
      </c>
      <c r="I60" s="45">
        <v>0</v>
      </c>
      <c r="J60" s="41">
        <v>0</v>
      </c>
      <c r="K60" s="41">
        <v>0</v>
      </c>
      <c r="L60" s="91">
        <v>0</v>
      </c>
      <c r="M60" s="91">
        <v>0</v>
      </c>
      <c r="N60" s="91">
        <v>0</v>
      </c>
      <c r="O60" s="91">
        <v>0</v>
      </c>
      <c r="P60" s="95">
        <f t="shared" si="3"/>
        <v>0</v>
      </c>
    </row>
    <row r="61" spans="1:16" ht="12">
      <c r="A61" s="47" t="s">
        <v>214</v>
      </c>
      <c r="B61" s="31" t="s">
        <v>54</v>
      </c>
      <c r="E61" s="45">
        <v>0</v>
      </c>
      <c r="F61" s="45">
        <v>0</v>
      </c>
      <c r="G61" s="45">
        <v>0</v>
      </c>
      <c r="H61" s="32">
        <f t="shared" si="2"/>
        <v>0</v>
      </c>
      <c r="I61" s="45">
        <v>0</v>
      </c>
      <c r="J61" s="41">
        <v>0</v>
      </c>
      <c r="K61" s="41">
        <v>0</v>
      </c>
      <c r="L61" s="91">
        <v>0</v>
      </c>
      <c r="M61" s="91">
        <v>0</v>
      </c>
      <c r="N61" s="91">
        <v>0</v>
      </c>
      <c r="O61" s="91">
        <v>0</v>
      </c>
      <c r="P61" s="95">
        <f t="shared" si="3"/>
        <v>0</v>
      </c>
    </row>
    <row r="62" spans="1:16" ht="12">
      <c r="A62" s="47" t="s">
        <v>215</v>
      </c>
      <c r="B62" s="31" t="s">
        <v>55</v>
      </c>
      <c r="E62" s="45">
        <v>0</v>
      </c>
      <c r="F62" s="45">
        <v>0</v>
      </c>
      <c r="G62" s="45">
        <v>0</v>
      </c>
      <c r="H62" s="32">
        <f t="shared" si="2"/>
        <v>0</v>
      </c>
      <c r="I62" s="45">
        <v>0</v>
      </c>
      <c r="J62" s="41">
        <v>0</v>
      </c>
      <c r="K62" s="41">
        <v>0</v>
      </c>
      <c r="L62" s="91">
        <v>0</v>
      </c>
      <c r="M62" s="91">
        <v>0</v>
      </c>
      <c r="N62" s="91">
        <v>0</v>
      </c>
      <c r="O62" s="91">
        <v>0</v>
      </c>
      <c r="P62" s="95">
        <f t="shared" si="3"/>
        <v>0</v>
      </c>
    </row>
    <row r="63" spans="1:16" ht="12">
      <c r="A63" s="47" t="s">
        <v>216</v>
      </c>
      <c r="B63" s="31" t="s">
        <v>52</v>
      </c>
      <c r="E63" s="45">
        <v>0</v>
      </c>
      <c r="F63" s="45">
        <v>0</v>
      </c>
      <c r="G63" s="45">
        <v>0</v>
      </c>
      <c r="H63" s="32">
        <f t="shared" si="2"/>
        <v>0</v>
      </c>
      <c r="I63" s="45">
        <v>0</v>
      </c>
      <c r="J63" s="41">
        <v>0</v>
      </c>
      <c r="K63" s="41">
        <v>0</v>
      </c>
      <c r="L63" s="91">
        <v>0</v>
      </c>
      <c r="M63" s="91">
        <v>0</v>
      </c>
      <c r="N63" s="91">
        <v>0</v>
      </c>
      <c r="O63" s="91">
        <v>0</v>
      </c>
      <c r="P63" s="95">
        <f t="shared" si="3"/>
        <v>0</v>
      </c>
    </row>
    <row r="64" spans="1:16" ht="12">
      <c r="A64" s="31">
        <v>350</v>
      </c>
      <c r="B64" s="31" t="s">
        <v>56</v>
      </c>
      <c r="E64" s="45">
        <v>0</v>
      </c>
      <c r="F64" s="45">
        <v>0</v>
      </c>
      <c r="G64" s="45">
        <v>0</v>
      </c>
      <c r="H64" s="32">
        <f t="shared" si="2"/>
        <v>0</v>
      </c>
      <c r="I64" s="41">
        <v>0</v>
      </c>
      <c r="J64" s="41">
        <v>0</v>
      </c>
      <c r="K64" s="41">
        <v>0</v>
      </c>
      <c r="L64" s="91">
        <v>0</v>
      </c>
      <c r="M64" s="91">
        <v>0</v>
      </c>
      <c r="N64" s="91">
        <v>0</v>
      </c>
      <c r="O64" s="91">
        <v>0</v>
      </c>
      <c r="P64" s="95">
        <f t="shared" si="3"/>
        <v>0</v>
      </c>
    </row>
    <row r="65" spans="1:16" ht="12">
      <c r="A65" s="31">
        <v>360</v>
      </c>
      <c r="B65" s="31" t="s">
        <v>57</v>
      </c>
      <c r="E65" s="45">
        <v>0</v>
      </c>
      <c r="F65" s="45">
        <v>0</v>
      </c>
      <c r="G65" s="45">
        <v>0</v>
      </c>
      <c r="H65" s="32">
        <f t="shared" si="2"/>
        <v>0</v>
      </c>
      <c r="I65" s="41">
        <v>0</v>
      </c>
      <c r="J65" s="41">
        <v>0</v>
      </c>
      <c r="K65" s="41">
        <v>0</v>
      </c>
      <c r="L65" s="91">
        <v>0</v>
      </c>
      <c r="M65" s="91">
        <v>0</v>
      </c>
      <c r="N65" s="91">
        <v>0</v>
      </c>
      <c r="O65" s="91">
        <v>0</v>
      </c>
      <c r="P65" s="95">
        <f t="shared" si="3"/>
        <v>0</v>
      </c>
    </row>
    <row r="66" spans="1:16" ht="12">
      <c r="A66" s="31">
        <v>370</v>
      </c>
      <c r="B66" s="31" t="s">
        <v>58</v>
      </c>
      <c r="E66" s="46">
        <f aca="true" t="shared" si="4" ref="E66:K66">E48+E49+E54+E59+E64+E65</f>
        <v>0</v>
      </c>
      <c r="F66" s="46">
        <f t="shared" si="4"/>
        <v>0</v>
      </c>
      <c r="G66" s="46">
        <f t="shared" si="4"/>
        <v>0</v>
      </c>
      <c r="H66" s="46">
        <f t="shared" si="4"/>
        <v>0</v>
      </c>
      <c r="I66" s="46">
        <f t="shared" si="4"/>
        <v>0</v>
      </c>
      <c r="J66" s="46">
        <f t="shared" si="4"/>
        <v>0</v>
      </c>
      <c r="K66" s="46">
        <f t="shared" si="4"/>
        <v>0</v>
      </c>
      <c r="L66" s="115">
        <f>L48+L49+L54+L59+L64+L65</f>
        <v>0</v>
      </c>
      <c r="M66" s="115">
        <f>M48+M49+M54+M59+M64+M65</f>
        <v>0</v>
      </c>
      <c r="N66" s="115">
        <f>N48+N49+N54+N59+N64+N65</f>
        <v>0</v>
      </c>
      <c r="O66" s="115">
        <f>O48+O49+O54+O59+O64+O65</f>
        <v>0</v>
      </c>
      <c r="P66" s="115">
        <f>P48+P49+P54+P59+P64+P65</f>
        <v>0</v>
      </c>
    </row>
    <row r="67" spans="5:72" ht="12">
      <c r="E67" s="43" t="s">
        <v>79</v>
      </c>
      <c r="F67" s="43" t="s">
        <v>79</v>
      </c>
      <c r="G67" s="43" t="s">
        <v>79</v>
      </c>
      <c r="H67" s="43" t="s">
        <v>79</v>
      </c>
      <c r="I67" s="43" t="s">
        <v>79</v>
      </c>
      <c r="J67" s="43" t="s">
        <v>79</v>
      </c>
      <c r="K67" s="43" t="s">
        <v>79</v>
      </c>
      <c r="L67" s="94" t="s">
        <v>79</v>
      </c>
      <c r="M67" s="94" t="s">
        <v>79</v>
      </c>
      <c r="N67" s="94" t="s">
        <v>79</v>
      </c>
      <c r="O67" s="94" t="s">
        <v>79</v>
      </c>
      <c r="P67" s="94" t="s">
        <v>79</v>
      </c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</row>
    <row r="68" spans="2:72" ht="12">
      <c r="B68" s="30" t="s">
        <v>13</v>
      </c>
      <c r="E68" s="43" t="s">
        <v>79</v>
      </c>
      <c r="F68" s="43" t="s">
        <v>79</v>
      </c>
      <c r="G68" s="43" t="s">
        <v>79</v>
      </c>
      <c r="H68" s="43" t="s">
        <v>79</v>
      </c>
      <c r="I68" s="43" t="s">
        <v>79</v>
      </c>
      <c r="J68" s="43" t="s">
        <v>79</v>
      </c>
      <c r="K68" s="43" t="s">
        <v>79</v>
      </c>
      <c r="L68" s="94" t="s">
        <v>79</v>
      </c>
      <c r="M68" s="94" t="s">
        <v>79</v>
      </c>
      <c r="N68" s="94" t="s">
        <v>79</v>
      </c>
      <c r="O68" s="94" t="s">
        <v>79</v>
      </c>
      <c r="P68" s="94" t="s">
        <v>79</v>
      </c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</row>
    <row r="69" spans="1:16" ht="12">
      <c r="A69" s="31">
        <v>380</v>
      </c>
      <c r="B69" s="31" t="s">
        <v>59</v>
      </c>
      <c r="E69" s="45">
        <v>0</v>
      </c>
      <c r="F69" s="45">
        <v>0</v>
      </c>
      <c r="G69" s="45">
        <v>0</v>
      </c>
      <c r="H69" s="32">
        <f>SUM(E69:G69)</f>
        <v>0</v>
      </c>
      <c r="I69" s="41">
        <v>0</v>
      </c>
      <c r="J69" s="41">
        <v>0</v>
      </c>
      <c r="K69" s="41">
        <v>0</v>
      </c>
      <c r="L69" s="91">
        <v>0</v>
      </c>
      <c r="M69" s="91">
        <v>0</v>
      </c>
      <c r="N69" s="91">
        <v>0</v>
      </c>
      <c r="O69" s="91">
        <v>0</v>
      </c>
      <c r="P69" s="95">
        <f>N69-O69</f>
        <v>0</v>
      </c>
    </row>
    <row r="70" spans="1:16" ht="12">
      <c r="A70" s="31">
        <v>390</v>
      </c>
      <c r="B70" s="31" t="s">
        <v>60</v>
      </c>
      <c r="E70" s="45">
        <v>0</v>
      </c>
      <c r="F70" s="45">
        <v>0</v>
      </c>
      <c r="G70" s="45">
        <v>0</v>
      </c>
      <c r="H70" s="32">
        <f>SUM(E70:G70)</f>
        <v>0</v>
      </c>
      <c r="I70" s="41">
        <v>0</v>
      </c>
      <c r="J70" s="41">
        <v>0</v>
      </c>
      <c r="K70" s="41">
        <v>0</v>
      </c>
      <c r="L70" s="91">
        <v>0</v>
      </c>
      <c r="M70" s="91">
        <v>0</v>
      </c>
      <c r="N70" s="91">
        <v>0</v>
      </c>
      <c r="O70" s="91">
        <v>0</v>
      </c>
      <c r="P70" s="95">
        <f>N70-O70</f>
        <v>0</v>
      </c>
    </row>
    <row r="71" spans="1:16" ht="12">
      <c r="A71" s="31">
        <v>400</v>
      </c>
      <c r="B71" s="31" t="s">
        <v>61</v>
      </c>
      <c r="E71" s="39" t="s">
        <v>78</v>
      </c>
      <c r="F71" s="39" t="s">
        <v>78</v>
      </c>
      <c r="G71" s="39" t="s">
        <v>78</v>
      </c>
      <c r="H71" s="39" t="s">
        <v>78</v>
      </c>
      <c r="I71" s="90" t="s">
        <v>78</v>
      </c>
      <c r="J71" s="41">
        <v>0</v>
      </c>
      <c r="K71" s="41">
        <v>0</v>
      </c>
      <c r="L71" s="113" t="s">
        <v>78</v>
      </c>
      <c r="M71" s="135">
        <v>0</v>
      </c>
      <c r="N71" s="91">
        <v>0</v>
      </c>
      <c r="O71" s="91">
        <v>0</v>
      </c>
      <c r="P71" s="95">
        <f>N71-O71</f>
        <v>0</v>
      </c>
    </row>
    <row r="72" spans="5:90" ht="12">
      <c r="E72" s="43" t="s">
        <v>79</v>
      </c>
      <c r="F72" s="43" t="s">
        <v>79</v>
      </c>
      <c r="G72" s="43" t="s">
        <v>79</v>
      </c>
      <c r="H72" s="43" t="s">
        <v>79</v>
      </c>
      <c r="I72" s="94" t="s">
        <v>79</v>
      </c>
      <c r="J72" s="43" t="s">
        <v>79</v>
      </c>
      <c r="K72" s="43" t="s">
        <v>79</v>
      </c>
      <c r="L72" s="94" t="s">
        <v>79</v>
      </c>
      <c r="M72" s="94" t="s">
        <v>79</v>
      </c>
      <c r="N72" s="94" t="s">
        <v>79</v>
      </c>
      <c r="O72" s="94" t="s">
        <v>79</v>
      </c>
      <c r="P72" s="94" t="s">
        <v>79</v>
      </c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</row>
    <row r="73" spans="1:90" ht="12">
      <c r="A73" s="30"/>
      <c r="B73" s="30" t="s">
        <v>14</v>
      </c>
      <c r="E73" s="43" t="s">
        <v>79</v>
      </c>
      <c r="F73" s="43" t="s">
        <v>79</v>
      </c>
      <c r="G73" s="43" t="s">
        <v>79</v>
      </c>
      <c r="H73" s="43" t="s">
        <v>79</v>
      </c>
      <c r="I73" s="94" t="s">
        <v>79</v>
      </c>
      <c r="J73" s="43" t="s">
        <v>79</v>
      </c>
      <c r="K73" s="43" t="s">
        <v>79</v>
      </c>
      <c r="L73" s="94" t="s">
        <v>79</v>
      </c>
      <c r="M73" s="94" t="s">
        <v>79</v>
      </c>
      <c r="N73" s="94" t="s">
        <v>79</v>
      </c>
      <c r="O73" s="94" t="s">
        <v>79</v>
      </c>
      <c r="P73" s="94" t="s">
        <v>79</v>
      </c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</row>
    <row r="74" spans="1:16" ht="12">
      <c r="A74" s="31">
        <v>410</v>
      </c>
      <c r="B74" s="31" t="s">
        <v>62</v>
      </c>
      <c r="E74" s="39" t="s">
        <v>78</v>
      </c>
      <c r="F74" s="39" t="s">
        <v>78</v>
      </c>
      <c r="G74" s="39" t="s">
        <v>78</v>
      </c>
      <c r="H74" s="39" t="s">
        <v>78</v>
      </c>
      <c r="I74" s="90" t="s">
        <v>78</v>
      </c>
      <c r="J74" s="39" t="s">
        <v>78</v>
      </c>
      <c r="K74" s="39" t="s">
        <v>78</v>
      </c>
      <c r="L74" s="90" t="s">
        <v>78</v>
      </c>
      <c r="M74" s="134">
        <f>M66-M69-M70+M71</f>
        <v>0</v>
      </c>
      <c r="N74" s="90">
        <f>N66-N69-N70+N71</f>
        <v>0</v>
      </c>
      <c r="O74" s="90">
        <f>O66-O69-O70+O71</f>
        <v>0</v>
      </c>
      <c r="P74" s="90">
        <f>P66-P69-P70+P71</f>
        <v>0</v>
      </c>
    </row>
    <row r="75" spans="1:16" ht="12">
      <c r="A75" s="31">
        <v>420</v>
      </c>
      <c r="B75" s="31" t="s">
        <v>63</v>
      </c>
      <c r="E75" s="39" t="s">
        <v>78</v>
      </c>
      <c r="F75" s="39" t="s">
        <v>78</v>
      </c>
      <c r="G75" s="39" t="s">
        <v>78</v>
      </c>
      <c r="H75" s="39" t="s">
        <v>78</v>
      </c>
      <c r="I75" s="39" t="s">
        <v>78</v>
      </c>
      <c r="J75" s="39" t="s">
        <v>78</v>
      </c>
      <c r="K75" s="39" t="s">
        <v>78</v>
      </c>
      <c r="L75" s="90" t="s">
        <v>78</v>
      </c>
      <c r="M75" s="136">
        <f>SUM((M14-M38-M43+M42),0)</f>
        <v>0</v>
      </c>
      <c r="N75" s="95">
        <f>SUM((N14-N38-N43+N42),0)</f>
        <v>0</v>
      </c>
      <c r="O75" s="95">
        <f>SUM((O14-O38-O43+O42),0)</f>
        <v>0</v>
      </c>
      <c r="P75" s="95">
        <f>SUM((P14-P38-P43+P42),0)</f>
        <v>0</v>
      </c>
    </row>
    <row r="76" spans="1:16" ht="12">
      <c r="A76" s="31">
        <v>430</v>
      </c>
      <c r="B76" s="31" t="s">
        <v>64</v>
      </c>
      <c r="E76" s="39" t="s">
        <v>78</v>
      </c>
      <c r="F76" s="39" t="s">
        <v>78</v>
      </c>
      <c r="G76" s="39" t="s">
        <v>78</v>
      </c>
      <c r="H76" s="39" t="s">
        <v>78</v>
      </c>
      <c r="I76" s="39" t="s">
        <v>78</v>
      </c>
      <c r="J76" s="39" t="s">
        <v>78</v>
      </c>
      <c r="K76" s="48">
        <v>0</v>
      </c>
      <c r="L76" s="90" t="s">
        <v>78</v>
      </c>
      <c r="M76" s="131">
        <f>IF(M75=0,0,M75/M74)</f>
        <v>0</v>
      </c>
      <c r="N76" s="96">
        <f>IF(N75=0,0,N75/N74)</f>
        <v>0</v>
      </c>
      <c r="O76" s="96">
        <f>IF(O75=0,0,O75/O74)</f>
        <v>0</v>
      </c>
      <c r="P76" s="96">
        <f>IF(P75=0,0,P75/P74)</f>
        <v>0</v>
      </c>
    </row>
    <row r="77" spans="5:16" ht="12">
      <c r="E77" s="32"/>
      <c r="F77" s="32"/>
      <c r="G77" s="32"/>
      <c r="H77" s="32"/>
      <c r="I77" s="32"/>
      <c r="J77" s="32"/>
      <c r="L77" s="116"/>
      <c r="M77" s="95"/>
      <c r="N77" s="95"/>
      <c r="O77" s="95"/>
      <c r="P77" s="95"/>
    </row>
    <row r="78" spans="12:16" ht="12">
      <c r="L78" s="116"/>
      <c r="M78" s="95"/>
      <c r="N78" s="95"/>
      <c r="O78" s="95"/>
      <c r="P78" s="95"/>
    </row>
    <row r="79" spans="1:16" ht="12">
      <c r="A79" s="75" t="s">
        <v>286</v>
      </c>
      <c r="B79" s="72"/>
      <c r="C79" s="72"/>
      <c r="D79" s="72"/>
      <c r="E79" s="72"/>
      <c r="F79" s="72"/>
      <c r="G79" s="72"/>
      <c r="H79" s="72"/>
      <c r="I79" s="72"/>
      <c r="J79" s="72"/>
      <c r="K79" s="95"/>
      <c r="L79" s="116"/>
      <c r="M79" s="95"/>
      <c r="N79" s="95"/>
      <c r="O79" s="95"/>
      <c r="P79" s="95"/>
    </row>
    <row r="80" spans="8:16" ht="12">
      <c r="H80" s="72"/>
      <c r="I80" s="72"/>
      <c r="J80" s="72"/>
      <c r="K80" s="95"/>
      <c r="L80" s="116"/>
      <c r="M80" s="95"/>
      <c r="N80" s="95"/>
      <c r="O80" s="95"/>
      <c r="P80" s="95"/>
    </row>
    <row r="81" spans="1:16" ht="12">
      <c r="A81" s="75" t="s">
        <v>295</v>
      </c>
      <c r="B81" s="75"/>
      <c r="C81" s="75"/>
      <c r="D81" s="75"/>
      <c r="E81" s="75"/>
      <c r="F81" s="75"/>
      <c r="G81" s="75"/>
      <c r="H81" s="75"/>
      <c r="I81" s="75"/>
      <c r="J81" s="75"/>
      <c r="K81" s="95"/>
      <c r="L81" s="116"/>
      <c r="M81" s="95"/>
      <c r="N81" s="95"/>
      <c r="O81" s="95"/>
      <c r="P81" s="95"/>
    </row>
    <row r="82" spans="1:16" ht="12">
      <c r="A82" s="75" t="s">
        <v>296</v>
      </c>
      <c r="B82" s="75"/>
      <c r="C82" s="75"/>
      <c r="D82" s="75"/>
      <c r="E82" s="75"/>
      <c r="F82" s="75"/>
      <c r="G82" s="75"/>
      <c r="H82" s="75"/>
      <c r="I82" s="75"/>
      <c r="J82" s="75"/>
      <c r="K82" s="95"/>
      <c r="L82" s="116"/>
      <c r="M82" s="95"/>
      <c r="N82" s="95"/>
      <c r="O82" s="95"/>
      <c r="P82" s="95"/>
    </row>
    <row r="83" spans="8:16" ht="12">
      <c r="H83" s="72"/>
      <c r="I83" s="72"/>
      <c r="J83" s="72"/>
      <c r="K83" s="95"/>
      <c r="L83" s="116"/>
      <c r="M83" s="95"/>
      <c r="N83" s="95"/>
      <c r="O83" s="95"/>
      <c r="P83" s="95"/>
    </row>
    <row r="84" spans="1:16" ht="12">
      <c r="A84" s="137" t="s">
        <v>287</v>
      </c>
      <c r="B84" s="75"/>
      <c r="C84" s="75"/>
      <c r="D84" s="75"/>
      <c r="E84" s="75"/>
      <c r="F84" s="75"/>
      <c r="G84" s="75"/>
      <c r="H84" s="75"/>
      <c r="I84" s="75"/>
      <c r="J84" s="75"/>
      <c r="K84" s="136"/>
      <c r="L84" s="116"/>
      <c r="M84" s="95"/>
      <c r="N84" s="95"/>
      <c r="O84" s="95"/>
      <c r="P84" s="95"/>
    </row>
    <row r="85" spans="12:16" ht="12">
      <c r="L85" s="116"/>
      <c r="M85" s="95"/>
      <c r="N85" s="95"/>
      <c r="O85" s="95"/>
      <c r="P85" s="95"/>
    </row>
    <row r="86" spans="12:16" ht="12">
      <c r="L86" s="116"/>
      <c r="M86" s="95"/>
      <c r="N86" s="95"/>
      <c r="O86" s="95"/>
      <c r="P86" s="95"/>
    </row>
    <row r="87" spans="12:16" ht="12">
      <c r="L87" s="116"/>
      <c r="M87" s="95"/>
      <c r="N87" s="95"/>
      <c r="O87" s="95"/>
      <c r="P87" s="95"/>
    </row>
    <row r="88" spans="12:16" ht="12">
      <c r="L88" s="116"/>
      <c r="M88" s="95"/>
      <c r="N88" s="95"/>
      <c r="O88" s="95"/>
      <c r="P88" s="95"/>
    </row>
    <row r="89" spans="12:16" ht="12">
      <c r="L89" s="116"/>
      <c r="M89" s="95"/>
      <c r="N89" s="95"/>
      <c r="O89" s="95"/>
      <c r="P89" s="95"/>
    </row>
  </sheetData>
  <sheetProtection/>
  <printOptions/>
  <pageMargins left="0.75" right="0.75" top="0.3" bottom="0.5" header="0.5" footer="0.5"/>
  <pageSetup horizontalDpi="300" verticalDpi="300" orientation="landscape" scale="60" r:id="rId3"/>
  <headerFooter alignWithMargins="0">
    <oddHeader>&amp;RPage &amp;P of  &amp;N
</oddHeader>
  </headerFooter>
  <colBreaks count="1" manualBreakCount="1">
    <brk id="10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L89"/>
  <sheetViews>
    <sheetView zoomScalePageLayoutView="0" workbookViewId="0" topLeftCell="A1">
      <pane xSplit="3" ySplit="10" topLeftCell="D56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9.140625" defaultRowHeight="12.75"/>
  <cols>
    <col min="1" max="1" width="8.28125" style="31" customWidth="1"/>
    <col min="2" max="2" width="19.00390625" style="31" customWidth="1"/>
    <col min="3" max="3" width="19.7109375" style="31" customWidth="1"/>
    <col min="4" max="4" width="13.8515625" style="31" customWidth="1"/>
    <col min="5" max="5" width="13.57421875" style="31" customWidth="1"/>
    <col min="6" max="6" width="13.00390625" style="31" customWidth="1"/>
    <col min="7" max="7" width="14.140625" style="31" customWidth="1"/>
    <col min="8" max="8" width="14.7109375" style="31" customWidth="1"/>
    <col min="9" max="9" width="13.421875" style="31" customWidth="1"/>
    <col min="10" max="10" width="14.140625" style="31" customWidth="1"/>
    <col min="11" max="11" width="14.7109375" style="32" customWidth="1"/>
    <col min="12" max="12" width="12.57421875" style="42" customWidth="1"/>
    <col min="13" max="13" width="15.00390625" style="32" customWidth="1"/>
    <col min="14" max="14" width="14.140625" style="32" customWidth="1"/>
    <col min="15" max="24" width="9.140625" style="32" customWidth="1"/>
    <col min="25" max="16384" width="9.140625" style="31" customWidth="1"/>
  </cols>
  <sheetData>
    <row r="1" spans="1:17" ht="12">
      <c r="A1" s="30" t="s">
        <v>93</v>
      </c>
      <c r="B1" s="30"/>
      <c r="H1" s="85"/>
      <c r="I1" s="85"/>
      <c r="J1" s="85"/>
      <c r="K1" s="85"/>
      <c r="L1" s="87"/>
      <c r="M1" s="87"/>
      <c r="N1" s="72"/>
      <c r="O1" s="72"/>
      <c r="P1" s="72"/>
      <c r="Q1" s="31"/>
    </row>
    <row r="2" spans="1:17" ht="12">
      <c r="A2" s="30" t="s">
        <v>0</v>
      </c>
      <c r="B2" s="30"/>
      <c r="C2" s="49">
        <f>'COS-1(P)'!C2</f>
        <v>43998</v>
      </c>
      <c r="F2" s="132" t="s">
        <v>284</v>
      </c>
      <c r="G2" s="75"/>
      <c r="H2" s="85"/>
      <c r="I2" s="85"/>
      <c r="J2" s="85"/>
      <c r="K2" s="85"/>
      <c r="L2" s="87"/>
      <c r="M2" s="87"/>
      <c r="N2" s="72"/>
      <c r="O2" s="95"/>
      <c r="P2" s="95"/>
      <c r="Q2" s="31"/>
    </row>
    <row r="3" spans="1:17" ht="12">
      <c r="A3" s="30" t="s">
        <v>1</v>
      </c>
      <c r="B3" s="30"/>
      <c r="C3" s="50" t="str">
        <f>'COS-1(P)'!C3</f>
        <v>Telephone Company</v>
      </c>
      <c r="F3" s="30" t="s">
        <v>4</v>
      </c>
      <c r="H3" s="85"/>
      <c r="I3" s="85"/>
      <c r="J3" s="85"/>
      <c r="K3" s="85"/>
      <c r="L3" s="87"/>
      <c r="M3" s="87"/>
      <c r="N3" s="72"/>
      <c r="O3" s="95"/>
      <c r="P3" s="95"/>
      <c r="Q3" s="31"/>
    </row>
    <row r="4" spans="1:17" ht="12">
      <c r="A4" s="30" t="s">
        <v>2</v>
      </c>
      <c r="B4" s="30"/>
      <c r="C4" s="50">
        <f>'COS-1(P)'!C4</f>
        <v>0</v>
      </c>
      <c r="F4" s="138" t="s">
        <v>292</v>
      </c>
      <c r="G4" s="75"/>
      <c r="K4" s="31"/>
      <c r="L4" s="72"/>
      <c r="M4" s="72"/>
      <c r="N4" s="92" t="s">
        <v>256</v>
      </c>
      <c r="O4" s="93" t="s">
        <v>250</v>
      </c>
      <c r="P4" s="92" t="s">
        <v>256</v>
      </c>
      <c r="Q4" s="31"/>
    </row>
    <row r="5" spans="1:17" ht="12">
      <c r="A5" s="30" t="s">
        <v>217</v>
      </c>
      <c r="B5" s="34"/>
      <c r="C5" s="50">
        <f>'COS-1(P)'!C5</f>
        <v>0</v>
      </c>
      <c r="K5" s="31"/>
      <c r="L5" s="72"/>
      <c r="M5" s="118"/>
      <c r="N5" s="93" t="s">
        <v>249</v>
      </c>
      <c r="O5" s="92" t="s">
        <v>257</v>
      </c>
      <c r="P5" s="93" t="s">
        <v>249</v>
      </c>
      <c r="Q5" s="31"/>
    </row>
    <row r="6" spans="12:16" ht="12">
      <c r="L6" s="116"/>
      <c r="M6" s="95"/>
      <c r="N6" s="92" t="s">
        <v>261</v>
      </c>
      <c r="O6" s="92" t="s">
        <v>251</v>
      </c>
      <c r="P6" s="92" t="s">
        <v>254</v>
      </c>
    </row>
    <row r="7" spans="11:16" ht="12">
      <c r="K7" s="36" t="s">
        <v>74</v>
      </c>
      <c r="L7" s="112" t="s">
        <v>73</v>
      </c>
      <c r="N7" s="92" t="s">
        <v>253</v>
      </c>
      <c r="O7" s="92" t="s">
        <v>252</v>
      </c>
      <c r="P7" s="92" t="s">
        <v>253</v>
      </c>
    </row>
    <row r="8" spans="5:16" ht="12">
      <c r="E8" s="38" t="s">
        <v>5</v>
      </c>
      <c r="F8" s="38" t="s">
        <v>65</v>
      </c>
      <c r="G8" s="38" t="s">
        <v>67</v>
      </c>
      <c r="H8" s="38" t="s">
        <v>70</v>
      </c>
      <c r="I8" s="38" t="s">
        <v>73</v>
      </c>
      <c r="J8" s="38" t="s">
        <v>76</v>
      </c>
      <c r="K8" s="36" t="s">
        <v>81</v>
      </c>
      <c r="L8" s="112" t="s">
        <v>87</v>
      </c>
      <c r="M8" s="93" t="s">
        <v>90</v>
      </c>
      <c r="N8" s="92" t="s">
        <v>255</v>
      </c>
      <c r="O8" s="92" t="s">
        <v>92</v>
      </c>
      <c r="P8" s="92" t="s">
        <v>255</v>
      </c>
    </row>
    <row r="9" spans="5:16" ht="12">
      <c r="E9" s="38" t="s">
        <v>6</v>
      </c>
      <c r="F9" s="38" t="s">
        <v>66</v>
      </c>
      <c r="G9" s="38" t="s">
        <v>66</v>
      </c>
      <c r="H9" s="38" t="s">
        <v>71</v>
      </c>
      <c r="I9" s="38" t="s">
        <v>74</v>
      </c>
      <c r="J9" s="38" t="s">
        <v>77</v>
      </c>
      <c r="K9" s="36" t="s">
        <v>82</v>
      </c>
      <c r="L9" s="112" t="s">
        <v>88</v>
      </c>
      <c r="M9" s="93" t="s">
        <v>91</v>
      </c>
      <c r="N9" s="93" t="s">
        <v>250</v>
      </c>
      <c r="O9" s="93" t="s">
        <v>258</v>
      </c>
      <c r="P9" s="93" t="s">
        <v>250</v>
      </c>
    </row>
    <row r="10" spans="2:16" ht="12">
      <c r="B10" s="30" t="s">
        <v>7</v>
      </c>
      <c r="D10" s="38"/>
      <c r="E10" s="38" t="s">
        <v>8</v>
      </c>
      <c r="F10" s="38" t="s">
        <v>9</v>
      </c>
      <c r="G10" s="38" t="s">
        <v>68</v>
      </c>
      <c r="H10" s="38" t="s">
        <v>69</v>
      </c>
      <c r="I10" s="38" t="s">
        <v>72</v>
      </c>
      <c r="J10" s="38" t="s">
        <v>75</v>
      </c>
      <c r="K10" s="36" t="s">
        <v>80</v>
      </c>
      <c r="L10" s="112" t="s">
        <v>83</v>
      </c>
      <c r="M10" s="93" t="s">
        <v>84</v>
      </c>
      <c r="N10" s="93" t="s">
        <v>85</v>
      </c>
      <c r="O10" s="93" t="s">
        <v>86</v>
      </c>
      <c r="P10" s="93" t="s">
        <v>89</v>
      </c>
    </row>
    <row r="11" spans="1:16" ht="12">
      <c r="A11" s="31">
        <v>100</v>
      </c>
      <c r="B11" s="31" t="s">
        <v>15</v>
      </c>
      <c r="E11" s="39" t="s">
        <v>78</v>
      </c>
      <c r="F11" s="40" t="s">
        <v>78</v>
      </c>
      <c r="G11" s="40" t="s">
        <v>78</v>
      </c>
      <c r="H11" s="40" t="s">
        <v>78</v>
      </c>
      <c r="I11" s="40" t="s">
        <v>78</v>
      </c>
      <c r="J11" s="40" t="s">
        <v>78</v>
      </c>
      <c r="K11" s="40" t="s">
        <v>78</v>
      </c>
      <c r="L11" s="113" t="s">
        <v>78</v>
      </c>
      <c r="M11" s="90" t="s">
        <v>78</v>
      </c>
      <c r="N11" s="90" t="s">
        <v>78</v>
      </c>
      <c r="O11" s="91">
        <v>0</v>
      </c>
      <c r="P11" s="91">
        <v>0</v>
      </c>
    </row>
    <row r="12" spans="1:16" ht="12">
      <c r="A12" s="31">
        <v>110</v>
      </c>
      <c r="B12" s="31" t="s">
        <v>220</v>
      </c>
      <c r="E12" s="39" t="s">
        <v>78</v>
      </c>
      <c r="F12" s="40" t="s">
        <v>78</v>
      </c>
      <c r="G12" s="40" t="s">
        <v>78</v>
      </c>
      <c r="H12" s="40" t="s">
        <v>78</v>
      </c>
      <c r="I12" s="40" t="s">
        <v>78</v>
      </c>
      <c r="J12" s="40" t="s">
        <v>78</v>
      </c>
      <c r="K12" s="40" t="s">
        <v>78</v>
      </c>
      <c r="L12" s="113" t="s">
        <v>78</v>
      </c>
      <c r="M12" s="90" t="s">
        <v>78</v>
      </c>
      <c r="N12" s="90" t="s">
        <v>78</v>
      </c>
      <c r="O12" s="91">
        <v>0</v>
      </c>
      <c r="P12" s="91">
        <v>0</v>
      </c>
    </row>
    <row r="13" spans="1:16" ht="12">
      <c r="A13" s="31">
        <v>150</v>
      </c>
      <c r="B13" s="31" t="s">
        <v>16</v>
      </c>
      <c r="E13" s="39" t="s">
        <v>78</v>
      </c>
      <c r="F13" s="40" t="s">
        <v>78</v>
      </c>
      <c r="G13" s="40" t="s">
        <v>78</v>
      </c>
      <c r="H13" s="40" t="s">
        <v>78</v>
      </c>
      <c r="I13" s="40" t="s">
        <v>78</v>
      </c>
      <c r="J13" s="40" t="s">
        <v>78</v>
      </c>
      <c r="K13" s="40" t="s">
        <v>78</v>
      </c>
      <c r="L13" s="113" t="s">
        <v>78</v>
      </c>
      <c r="M13" s="90" t="s">
        <v>78</v>
      </c>
      <c r="N13" s="90" t="s">
        <v>78</v>
      </c>
      <c r="O13" s="91">
        <v>0</v>
      </c>
      <c r="P13" s="91">
        <v>0</v>
      </c>
    </row>
    <row r="14" spans="1:16" ht="12">
      <c r="A14" s="31">
        <v>160</v>
      </c>
      <c r="B14" s="75" t="s">
        <v>293</v>
      </c>
      <c r="C14" s="75"/>
      <c r="D14" s="75"/>
      <c r="E14" s="39" t="s">
        <v>78</v>
      </c>
      <c r="F14" s="40" t="s">
        <v>78</v>
      </c>
      <c r="G14" s="40" t="s">
        <v>78</v>
      </c>
      <c r="H14" s="40" t="s">
        <v>78</v>
      </c>
      <c r="I14" s="40" t="s">
        <v>78</v>
      </c>
      <c r="J14" s="40" t="s">
        <v>78</v>
      </c>
      <c r="K14" s="40" t="s">
        <v>78</v>
      </c>
      <c r="L14" s="113" t="s">
        <v>78</v>
      </c>
      <c r="M14" s="135">
        <v>0</v>
      </c>
      <c r="N14" s="91">
        <v>0</v>
      </c>
      <c r="O14" s="113">
        <f>SUM(O11:O13)</f>
        <v>0</v>
      </c>
      <c r="P14" s="113">
        <f>SUM(P11:P13)</f>
        <v>0</v>
      </c>
    </row>
    <row r="15" spans="5:17" ht="12">
      <c r="E15" s="43" t="s">
        <v>79</v>
      </c>
      <c r="F15" s="43" t="s">
        <v>79</v>
      </c>
      <c r="G15" s="43" t="s">
        <v>79</v>
      </c>
      <c r="H15" s="43" t="s">
        <v>79</v>
      </c>
      <c r="I15" s="43" t="s">
        <v>79</v>
      </c>
      <c r="J15" s="43" t="s">
        <v>79</v>
      </c>
      <c r="K15" s="43" t="s">
        <v>79</v>
      </c>
      <c r="L15" s="114" t="s">
        <v>79</v>
      </c>
      <c r="M15" s="94" t="s">
        <v>79</v>
      </c>
      <c r="N15" s="94" t="s">
        <v>79</v>
      </c>
      <c r="O15" s="94" t="s">
        <v>79</v>
      </c>
      <c r="P15" s="94" t="s">
        <v>79</v>
      </c>
      <c r="Q15" s="43"/>
    </row>
    <row r="16" spans="2:17" ht="12">
      <c r="B16" s="30" t="s">
        <v>10</v>
      </c>
      <c r="E16" s="43" t="s">
        <v>79</v>
      </c>
      <c r="F16" s="43" t="s">
        <v>79</v>
      </c>
      <c r="G16" s="43" t="s">
        <v>79</v>
      </c>
      <c r="H16" s="43" t="s">
        <v>79</v>
      </c>
      <c r="I16" s="43" t="s">
        <v>79</v>
      </c>
      <c r="J16" s="43" t="s">
        <v>79</v>
      </c>
      <c r="K16" s="43" t="s">
        <v>79</v>
      </c>
      <c r="L16" s="114" t="s">
        <v>79</v>
      </c>
      <c r="M16" s="94" t="s">
        <v>79</v>
      </c>
      <c r="N16" s="94" t="s">
        <v>79</v>
      </c>
      <c r="O16" s="94" t="s">
        <v>79</v>
      </c>
      <c r="P16" s="94" t="s">
        <v>79</v>
      </c>
      <c r="Q16" s="43"/>
    </row>
    <row r="17" spans="1:16" ht="12">
      <c r="A17" s="31">
        <v>170</v>
      </c>
      <c r="B17" s="31" t="s">
        <v>17</v>
      </c>
      <c r="E17" s="39" t="s">
        <v>78</v>
      </c>
      <c r="F17" s="40" t="s">
        <v>78</v>
      </c>
      <c r="G17" s="40" t="s">
        <v>78</v>
      </c>
      <c r="H17" s="40" t="s">
        <v>78</v>
      </c>
      <c r="I17" s="32">
        <f>+I18+I19+I20+I25</f>
        <v>0</v>
      </c>
      <c r="J17" s="41">
        <v>0</v>
      </c>
      <c r="K17" s="41">
        <v>0</v>
      </c>
      <c r="L17" s="95">
        <f>+L18+L19+L20+L25</f>
        <v>0</v>
      </c>
      <c r="M17" s="95">
        <f>+M18+M19+M20+M25</f>
        <v>0</v>
      </c>
      <c r="N17" s="95">
        <f>+N18+N19+N20+N25</f>
        <v>0</v>
      </c>
      <c r="O17" s="95">
        <f>+O18+O19+O20+O25</f>
        <v>0</v>
      </c>
      <c r="P17" s="95">
        <f>+P18+P19+P20+P25</f>
        <v>0</v>
      </c>
    </row>
    <row r="18" spans="1:16" ht="12">
      <c r="A18" s="44" t="s">
        <v>193</v>
      </c>
      <c r="B18" s="31" t="s">
        <v>18</v>
      </c>
      <c r="E18" s="41">
        <v>0</v>
      </c>
      <c r="F18" s="41">
        <v>0</v>
      </c>
      <c r="G18" s="41">
        <v>0</v>
      </c>
      <c r="H18" s="32">
        <f aca="true" t="shared" si="0" ref="H18:H25">SUM(E18:G18)</f>
        <v>0</v>
      </c>
      <c r="I18" s="41">
        <v>0</v>
      </c>
      <c r="J18" s="41">
        <v>0</v>
      </c>
      <c r="K18" s="41">
        <v>0</v>
      </c>
      <c r="L18" s="91">
        <v>0</v>
      </c>
      <c r="M18" s="91">
        <v>0</v>
      </c>
      <c r="N18" s="91">
        <v>0</v>
      </c>
      <c r="O18" s="91">
        <v>0</v>
      </c>
      <c r="P18" s="95">
        <f aca="true" t="shared" si="1" ref="P18:P37">N18-O18</f>
        <v>0</v>
      </c>
    </row>
    <row r="19" spans="1:16" ht="12">
      <c r="A19" s="44" t="s">
        <v>194</v>
      </c>
      <c r="B19" s="31" t="s">
        <v>19</v>
      </c>
      <c r="E19" s="41">
        <v>0</v>
      </c>
      <c r="F19" s="41">
        <v>0</v>
      </c>
      <c r="G19" s="41">
        <v>0</v>
      </c>
      <c r="H19" s="32">
        <f t="shared" si="0"/>
        <v>0</v>
      </c>
      <c r="I19" s="41">
        <v>0</v>
      </c>
      <c r="J19" s="41">
        <v>0</v>
      </c>
      <c r="K19" s="41">
        <v>0</v>
      </c>
      <c r="L19" s="91">
        <v>0</v>
      </c>
      <c r="M19" s="91">
        <v>0</v>
      </c>
      <c r="N19" s="91">
        <v>0</v>
      </c>
      <c r="O19" s="91">
        <v>0</v>
      </c>
      <c r="P19" s="95">
        <f t="shared" si="1"/>
        <v>0</v>
      </c>
    </row>
    <row r="20" spans="1:16" ht="12">
      <c r="A20" s="44" t="s">
        <v>195</v>
      </c>
      <c r="B20" s="31" t="s">
        <v>20</v>
      </c>
      <c r="E20" s="46">
        <f>+E21+E22+E23</f>
        <v>0</v>
      </c>
      <c r="F20" s="46">
        <f>+F21+F22+F23</f>
        <v>0</v>
      </c>
      <c r="G20" s="46">
        <f>+G21+G22+G23</f>
        <v>0</v>
      </c>
      <c r="H20" s="32">
        <f t="shared" si="0"/>
        <v>0</v>
      </c>
      <c r="I20" s="32">
        <f>SUM(I21:I23)</f>
        <v>0</v>
      </c>
      <c r="J20" s="41">
        <v>0</v>
      </c>
      <c r="K20" s="41">
        <v>0</v>
      </c>
      <c r="L20" s="95">
        <f>SUM(L21:L23)</f>
        <v>0</v>
      </c>
      <c r="M20" s="95">
        <f>SUM(M21:M23)</f>
        <v>0</v>
      </c>
      <c r="N20" s="95">
        <f>SUM(N21:N23)</f>
        <v>0</v>
      </c>
      <c r="O20" s="95">
        <f>SUM(O21:O23)</f>
        <v>0</v>
      </c>
      <c r="P20" s="95">
        <f>SUM(P21:P23)</f>
        <v>0</v>
      </c>
    </row>
    <row r="21" spans="1:16" ht="12">
      <c r="A21" s="44" t="s">
        <v>196</v>
      </c>
      <c r="B21" s="31" t="s">
        <v>21</v>
      </c>
      <c r="E21" s="41">
        <v>0</v>
      </c>
      <c r="F21" s="41">
        <v>0</v>
      </c>
      <c r="G21" s="41">
        <v>0</v>
      </c>
      <c r="H21" s="32">
        <f t="shared" si="0"/>
        <v>0</v>
      </c>
      <c r="I21" s="41">
        <v>0</v>
      </c>
      <c r="J21" s="41">
        <v>0</v>
      </c>
      <c r="K21" s="41">
        <v>0</v>
      </c>
      <c r="L21" s="91">
        <v>0</v>
      </c>
      <c r="M21" s="91">
        <v>0</v>
      </c>
      <c r="N21" s="91">
        <v>0</v>
      </c>
      <c r="O21" s="91">
        <v>0</v>
      </c>
      <c r="P21" s="95">
        <f t="shared" si="1"/>
        <v>0</v>
      </c>
    </row>
    <row r="22" spans="1:16" ht="12">
      <c r="A22" s="44" t="s">
        <v>197</v>
      </c>
      <c r="B22" s="31" t="s">
        <v>22</v>
      </c>
      <c r="E22" s="41">
        <v>0</v>
      </c>
      <c r="F22" s="41">
        <v>0</v>
      </c>
      <c r="G22" s="41">
        <v>0</v>
      </c>
      <c r="H22" s="32">
        <f t="shared" si="0"/>
        <v>0</v>
      </c>
      <c r="I22" s="41">
        <v>0</v>
      </c>
      <c r="J22" s="41">
        <v>0</v>
      </c>
      <c r="K22" s="41">
        <v>0</v>
      </c>
      <c r="L22" s="91">
        <v>0</v>
      </c>
      <c r="M22" s="91">
        <v>0</v>
      </c>
      <c r="N22" s="91">
        <v>0</v>
      </c>
      <c r="O22" s="91">
        <v>0</v>
      </c>
      <c r="P22" s="95">
        <f t="shared" si="1"/>
        <v>0</v>
      </c>
    </row>
    <row r="23" spans="1:16" ht="12">
      <c r="A23" s="44" t="s">
        <v>198</v>
      </c>
      <c r="B23" s="31" t="s">
        <v>23</v>
      </c>
      <c r="E23" s="41">
        <v>0</v>
      </c>
      <c r="F23" s="41">
        <v>0</v>
      </c>
      <c r="G23" s="41">
        <v>0</v>
      </c>
      <c r="H23" s="32">
        <f t="shared" si="0"/>
        <v>0</v>
      </c>
      <c r="I23" s="41">
        <v>0</v>
      </c>
      <c r="J23" s="41">
        <v>0</v>
      </c>
      <c r="K23" s="41">
        <v>0</v>
      </c>
      <c r="L23" s="91">
        <v>0</v>
      </c>
      <c r="M23" s="91">
        <v>0</v>
      </c>
      <c r="N23" s="91">
        <v>0</v>
      </c>
      <c r="O23" s="91">
        <v>0</v>
      </c>
      <c r="P23" s="95">
        <f t="shared" si="1"/>
        <v>0</v>
      </c>
    </row>
    <row r="24" spans="1:16" ht="12">
      <c r="A24" s="44" t="s">
        <v>199</v>
      </c>
      <c r="B24" s="31" t="s">
        <v>24</v>
      </c>
      <c r="E24" s="45">
        <v>0</v>
      </c>
      <c r="F24" s="45">
        <v>0</v>
      </c>
      <c r="G24" s="41">
        <v>0</v>
      </c>
      <c r="H24" s="32">
        <f t="shared" si="0"/>
        <v>0</v>
      </c>
      <c r="I24" s="41">
        <v>0</v>
      </c>
      <c r="J24" s="41">
        <v>0</v>
      </c>
      <c r="K24" s="41">
        <v>0</v>
      </c>
      <c r="L24" s="91">
        <v>0</v>
      </c>
      <c r="M24" s="91">
        <v>0</v>
      </c>
      <c r="N24" s="91">
        <v>0</v>
      </c>
      <c r="O24" s="91">
        <v>0</v>
      </c>
      <c r="P24" s="95">
        <f t="shared" si="1"/>
        <v>0</v>
      </c>
    </row>
    <row r="25" spans="1:16" ht="12">
      <c r="A25" s="44" t="s">
        <v>200</v>
      </c>
      <c r="B25" s="31" t="s">
        <v>25</v>
      </c>
      <c r="E25" s="41">
        <v>0</v>
      </c>
      <c r="F25" s="41">
        <v>0</v>
      </c>
      <c r="G25" s="41">
        <v>0</v>
      </c>
      <c r="H25" s="32">
        <f t="shared" si="0"/>
        <v>0</v>
      </c>
      <c r="I25" s="41">
        <v>0</v>
      </c>
      <c r="J25" s="41">
        <v>0</v>
      </c>
      <c r="K25" s="41">
        <v>0</v>
      </c>
      <c r="L25" s="91">
        <v>0</v>
      </c>
      <c r="M25" s="91">
        <v>0</v>
      </c>
      <c r="N25" s="91">
        <v>0</v>
      </c>
      <c r="O25" s="91">
        <v>0</v>
      </c>
      <c r="P25" s="95">
        <f t="shared" si="1"/>
        <v>0</v>
      </c>
    </row>
    <row r="26" spans="1:16" ht="12">
      <c r="A26" s="31">
        <v>180</v>
      </c>
      <c r="B26" s="31" t="s">
        <v>26</v>
      </c>
      <c r="E26" s="39" t="s">
        <v>78</v>
      </c>
      <c r="F26" s="39" t="s">
        <v>78</v>
      </c>
      <c r="G26" s="39" t="s">
        <v>78</v>
      </c>
      <c r="H26" s="39" t="s">
        <v>78</v>
      </c>
      <c r="I26" s="41">
        <v>0</v>
      </c>
      <c r="J26" s="41">
        <v>0</v>
      </c>
      <c r="K26" s="41">
        <v>0</v>
      </c>
      <c r="L26" s="91">
        <v>0</v>
      </c>
      <c r="M26" s="91">
        <v>0</v>
      </c>
      <c r="N26" s="91">
        <v>0</v>
      </c>
      <c r="O26" s="91">
        <v>0</v>
      </c>
      <c r="P26" s="95">
        <f t="shared" si="1"/>
        <v>0</v>
      </c>
    </row>
    <row r="27" spans="1:16" ht="12">
      <c r="A27" s="31">
        <v>190</v>
      </c>
      <c r="B27" s="31" t="s">
        <v>27</v>
      </c>
      <c r="E27" s="41">
        <v>0</v>
      </c>
      <c r="F27" s="41">
        <v>0</v>
      </c>
      <c r="G27" s="41">
        <v>0</v>
      </c>
      <c r="H27" s="32">
        <f>SUM(E27:G27)</f>
        <v>0</v>
      </c>
      <c r="I27" s="41">
        <v>0</v>
      </c>
      <c r="J27" s="41">
        <v>0</v>
      </c>
      <c r="K27" s="41">
        <v>0</v>
      </c>
      <c r="L27" s="91">
        <v>0</v>
      </c>
      <c r="M27" s="91">
        <v>0</v>
      </c>
      <c r="N27" s="91">
        <v>0</v>
      </c>
      <c r="O27" s="91">
        <v>0</v>
      </c>
      <c r="P27" s="95">
        <f t="shared" si="1"/>
        <v>0</v>
      </c>
    </row>
    <row r="28" spans="1:16" ht="12">
      <c r="A28" s="31">
        <v>200</v>
      </c>
      <c r="B28" s="31" t="s">
        <v>28</v>
      </c>
      <c r="E28" s="39" t="s">
        <v>78</v>
      </c>
      <c r="F28" s="39" t="s">
        <v>78</v>
      </c>
      <c r="G28" s="39" t="s">
        <v>78</v>
      </c>
      <c r="H28" s="39" t="s">
        <v>78</v>
      </c>
      <c r="I28" s="41">
        <v>0</v>
      </c>
      <c r="J28" s="41">
        <v>0</v>
      </c>
      <c r="K28" s="41">
        <v>0</v>
      </c>
      <c r="L28" s="91">
        <v>0</v>
      </c>
      <c r="M28" s="91">
        <v>0</v>
      </c>
      <c r="N28" s="91">
        <v>0</v>
      </c>
      <c r="O28" s="91">
        <v>0</v>
      </c>
      <c r="P28" s="95">
        <f t="shared" si="1"/>
        <v>0</v>
      </c>
    </row>
    <row r="29" spans="1:16" ht="12">
      <c r="A29" s="47" t="s">
        <v>201</v>
      </c>
      <c r="B29" s="31" t="s">
        <v>29</v>
      </c>
      <c r="E29" s="41">
        <v>0</v>
      </c>
      <c r="F29" s="41">
        <v>0</v>
      </c>
      <c r="G29" s="41">
        <v>0</v>
      </c>
      <c r="H29" s="32">
        <f>SUM(E29:G29)</f>
        <v>0</v>
      </c>
      <c r="I29" s="41">
        <v>0</v>
      </c>
      <c r="J29" s="41">
        <v>0</v>
      </c>
      <c r="K29" s="41">
        <v>0</v>
      </c>
      <c r="L29" s="91">
        <v>0</v>
      </c>
      <c r="M29" s="91">
        <v>0</v>
      </c>
      <c r="N29" s="91">
        <v>0</v>
      </c>
      <c r="O29" s="91">
        <v>0</v>
      </c>
      <c r="P29" s="95">
        <f t="shared" si="1"/>
        <v>0</v>
      </c>
    </row>
    <row r="30" spans="1:16" ht="12">
      <c r="A30" s="47" t="s">
        <v>202</v>
      </c>
      <c r="B30" s="31" t="s">
        <v>30</v>
      </c>
      <c r="E30" s="41">
        <v>0</v>
      </c>
      <c r="F30" s="41">
        <v>0</v>
      </c>
      <c r="G30" s="41">
        <v>0</v>
      </c>
      <c r="H30" s="32">
        <f>SUM(E30:G30)</f>
        <v>0</v>
      </c>
      <c r="I30" s="41">
        <v>0</v>
      </c>
      <c r="J30" s="41">
        <v>0</v>
      </c>
      <c r="K30" s="41">
        <v>0</v>
      </c>
      <c r="L30" s="91">
        <v>0</v>
      </c>
      <c r="M30" s="91">
        <v>0</v>
      </c>
      <c r="N30" s="91">
        <v>0</v>
      </c>
      <c r="O30" s="91">
        <v>0</v>
      </c>
      <c r="P30" s="95">
        <f t="shared" si="1"/>
        <v>0</v>
      </c>
    </row>
    <row r="31" spans="1:16" ht="12">
      <c r="A31" s="47" t="s">
        <v>203</v>
      </c>
      <c r="B31" s="31" t="s">
        <v>31</v>
      </c>
      <c r="E31" s="45">
        <v>0</v>
      </c>
      <c r="F31" s="45">
        <v>0</v>
      </c>
      <c r="G31" s="41">
        <v>0</v>
      </c>
      <c r="H31" s="32">
        <f>SUM(E31:G31)</f>
        <v>0</v>
      </c>
      <c r="I31" s="41">
        <v>0</v>
      </c>
      <c r="J31" s="41">
        <v>0</v>
      </c>
      <c r="K31" s="41">
        <v>0</v>
      </c>
      <c r="L31" s="91">
        <v>0</v>
      </c>
      <c r="M31" s="91">
        <v>0</v>
      </c>
      <c r="N31" s="91">
        <v>0</v>
      </c>
      <c r="O31" s="91">
        <v>0</v>
      </c>
      <c r="P31" s="95">
        <f t="shared" si="1"/>
        <v>0</v>
      </c>
    </row>
    <row r="32" spans="1:16" ht="12">
      <c r="A32" s="47" t="s">
        <v>204</v>
      </c>
      <c r="B32" s="31" t="s">
        <v>32</v>
      </c>
      <c r="E32" s="45">
        <v>0</v>
      </c>
      <c r="F32" s="45">
        <v>0</v>
      </c>
      <c r="G32" s="41">
        <v>0</v>
      </c>
      <c r="H32" s="32">
        <f>SUM(E32:G32)</f>
        <v>0</v>
      </c>
      <c r="I32" s="41">
        <v>0</v>
      </c>
      <c r="J32" s="41">
        <v>0</v>
      </c>
      <c r="K32" s="41">
        <v>0</v>
      </c>
      <c r="L32" s="91">
        <v>0</v>
      </c>
      <c r="M32" s="91">
        <v>0</v>
      </c>
      <c r="N32" s="91">
        <v>0</v>
      </c>
      <c r="O32" s="91">
        <v>0</v>
      </c>
      <c r="P32" s="95">
        <f t="shared" si="1"/>
        <v>0</v>
      </c>
    </row>
    <row r="33" spans="1:16" ht="12">
      <c r="A33" s="31">
        <v>210</v>
      </c>
      <c r="B33" s="31" t="s">
        <v>33</v>
      </c>
      <c r="E33" s="39" t="s">
        <v>78</v>
      </c>
      <c r="F33" s="39" t="s">
        <v>78</v>
      </c>
      <c r="G33" s="39" t="s">
        <v>78</v>
      </c>
      <c r="H33" s="39" t="s">
        <v>78</v>
      </c>
      <c r="I33" s="41">
        <v>0</v>
      </c>
      <c r="J33" s="39" t="s">
        <v>78</v>
      </c>
      <c r="K33" s="41">
        <v>0</v>
      </c>
      <c r="L33" s="90" t="s">
        <v>78</v>
      </c>
      <c r="M33" s="90" t="s">
        <v>78</v>
      </c>
      <c r="N33" s="90" t="s">
        <v>78</v>
      </c>
      <c r="O33" s="90" t="s">
        <v>78</v>
      </c>
      <c r="P33" s="90" t="s">
        <v>78</v>
      </c>
    </row>
    <row r="34" spans="1:16" ht="12">
      <c r="A34" s="31">
        <v>220</v>
      </c>
      <c r="B34" s="31" t="s">
        <v>34</v>
      </c>
      <c r="E34" s="39" t="s">
        <v>78</v>
      </c>
      <c r="F34" s="39" t="s">
        <v>78</v>
      </c>
      <c r="G34" s="39" t="s">
        <v>78</v>
      </c>
      <c r="H34" s="39" t="s">
        <v>78</v>
      </c>
      <c r="I34" s="41">
        <v>0</v>
      </c>
      <c r="J34" s="41">
        <v>0</v>
      </c>
      <c r="K34" s="41">
        <v>0</v>
      </c>
      <c r="L34" s="91">
        <v>0</v>
      </c>
      <c r="M34" s="91">
        <v>0</v>
      </c>
      <c r="N34" s="91">
        <v>0</v>
      </c>
      <c r="O34" s="91">
        <v>0</v>
      </c>
      <c r="P34" s="95">
        <f t="shared" si="1"/>
        <v>0</v>
      </c>
    </row>
    <row r="35" spans="1:16" ht="12">
      <c r="A35" s="31">
        <v>230</v>
      </c>
      <c r="B35" s="31" t="s">
        <v>35</v>
      </c>
      <c r="E35" s="39" t="s">
        <v>78</v>
      </c>
      <c r="F35" s="39" t="s">
        <v>78</v>
      </c>
      <c r="G35" s="39" t="s">
        <v>78</v>
      </c>
      <c r="H35" s="39" t="s">
        <v>78</v>
      </c>
      <c r="I35" s="39" t="s">
        <v>78</v>
      </c>
      <c r="J35" s="39" t="s">
        <v>78</v>
      </c>
      <c r="K35" s="39" t="s">
        <v>78</v>
      </c>
      <c r="L35" s="91">
        <v>0</v>
      </c>
      <c r="M35" s="91">
        <v>0</v>
      </c>
      <c r="N35" s="91">
        <v>0</v>
      </c>
      <c r="O35" s="91">
        <v>0</v>
      </c>
      <c r="P35" s="95">
        <f t="shared" si="1"/>
        <v>0</v>
      </c>
    </row>
    <row r="36" spans="1:16" ht="12">
      <c r="A36" s="31">
        <v>240</v>
      </c>
      <c r="B36" s="31" t="s">
        <v>36</v>
      </c>
      <c r="E36" s="39" t="s">
        <v>78</v>
      </c>
      <c r="F36" s="39" t="s">
        <v>78</v>
      </c>
      <c r="G36" s="39" t="s">
        <v>78</v>
      </c>
      <c r="H36" s="39" t="s">
        <v>78</v>
      </c>
      <c r="I36" s="41">
        <v>0</v>
      </c>
      <c r="J36" s="41">
        <v>0</v>
      </c>
      <c r="K36" s="41">
        <v>0</v>
      </c>
      <c r="L36" s="91">
        <v>0</v>
      </c>
      <c r="M36" s="91">
        <v>0</v>
      </c>
      <c r="N36" s="91">
        <v>0</v>
      </c>
      <c r="O36" s="91">
        <v>0</v>
      </c>
      <c r="P36" s="95">
        <f t="shared" si="1"/>
        <v>0</v>
      </c>
    </row>
    <row r="37" spans="1:16" ht="12">
      <c r="A37" s="31">
        <v>250</v>
      </c>
      <c r="B37" s="31" t="s">
        <v>37</v>
      </c>
      <c r="E37" s="39" t="s">
        <v>78</v>
      </c>
      <c r="F37" s="39" t="s">
        <v>78</v>
      </c>
      <c r="G37" s="39" t="s">
        <v>78</v>
      </c>
      <c r="H37" s="39" t="s">
        <v>78</v>
      </c>
      <c r="I37" s="41">
        <v>0</v>
      </c>
      <c r="J37" s="41">
        <v>0</v>
      </c>
      <c r="K37" s="41">
        <v>0</v>
      </c>
      <c r="L37" s="91">
        <v>0</v>
      </c>
      <c r="M37" s="91">
        <v>0</v>
      </c>
      <c r="N37" s="91">
        <v>0</v>
      </c>
      <c r="O37" s="91">
        <v>0</v>
      </c>
      <c r="P37" s="95">
        <f t="shared" si="1"/>
        <v>0</v>
      </c>
    </row>
    <row r="38" spans="1:16" ht="12">
      <c r="A38" s="31">
        <v>260</v>
      </c>
      <c r="B38" s="31" t="s">
        <v>38</v>
      </c>
      <c r="E38" s="39" t="s">
        <v>78</v>
      </c>
      <c r="F38" s="39" t="s">
        <v>78</v>
      </c>
      <c r="G38" s="39" t="s">
        <v>78</v>
      </c>
      <c r="H38" s="39" t="s">
        <v>78</v>
      </c>
      <c r="I38" s="32">
        <f>+I17+I26+I27+I28+I34+I36+I37</f>
        <v>0</v>
      </c>
      <c r="J38" s="32">
        <f>+J17+J26+J27+J28+J34+J36+J37</f>
        <v>0</v>
      </c>
      <c r="K38" s="32">
        <f>+K17+K26+K27+K28+K33+K34+K36+K37</f>
        <v>0</v>
      </c>
      <c r="L38" s="95">
        <f>+L17+L26+L27+L28+L34+L36+L37-L35</f>
        <v>0</v>
      </c>
      <c r="M38" s="95">
        <f>+M17+M26+M27+M28+M34+M36+M37-M35</f>
        <v>0</v>
      </c>
      <c r="N38" s="95">
        <f>+N17+N26+N27+N28+N34+N36+N37-N35</f>
        <v>0</v>
      </c>
      <c r="O38" s="95">
        <f>+O17+O26+O27+O28+O34+O36+O37-O35</f>
        <v>0</v>
      </c>
      <c r="P38" s="95">
        <f>+P17+P26+P27+P28+P34+P36+P37-P35</f>
        <v>0</v>
      </c>
    </row>
    <row r="39" spans="5:52" ht="12">
      <c r="E39" s="43" t="s">
        <v>79</v>
      </c>
      <c r="F39" s="43" t="s">
        <v>79</v>
      </c>
      <c r="G39" s="43" t="s">
        <v>79</v>
      </c>
      <c r="H39" s="43" t="s">
        <v>79</v>
      </c>
      <c r="I39" s="43" t="s">
        <v>79</v>
      </c>
      <c r="J39" s="43" t="s">
        <v>79</v>
      </c>
      <c r="K39" s="43" t="s">
        <v>79</v>
      </c>
      <c r="L39" s="94" t="s">
        <v>79</v>
      </c>
      <c r="M39" s="94" t="s">
        <v>79</v>
      </c>
      <c r="N39" s="94" t="s">
        <v>79</v>
      </c>
      <c r="O39" s="94" t="s">
        <v>79</v>
      </c>
      <c r="P39" s="94" t="s">
        <v>79</v>
      </c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</row>
    <row r="40" spans="2:52" ht="12">
      <c r="B40" s="30" t="s">
        <v>11</v>
      </c>
      <c r="E40" s="43" t="s">
        <v>79</v>
      </c>
      <c r="F40" s="43" t="s">
        <v>79</v>
      </c>
      <c r="G40" s="43" t="s">
        <v>79</v>
      </c>
      <c r="H40" s="43" t="s">
        <v>79</v>
      </c>
      <c r="I40" s="43" t="s">
        <v>79</v>
      </c>
      <c r="J40" s="43" t="s">
        <v>79</v>
      </c>
      <c r="K40" s="43" t="s">
        <v>79</v>
      </c>
      <c r="L40" s="94" t="s">
        <v>79</v>
      </c>
      <c r="M40" s="94" t="s">
        <v>79</v>
      </c>
      <c r="N40" s="94" t="s">
        <v>79</v>
      </c>
      <c r="O40" s="94" t="s">
        <v>79</v>
      </c>
      <c r="P40" s="94" t="s">
        <v>79</v>
      </c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</row>
    <row r="41" spans="1:16" ht="12">
      <c r="A41" s="31">
        <v>270</v>
      </c>
      <c r="B41" s="31" t="s">
        <v>39</v>
      </c>
      <c r="E41" s="45">
        <v>0</v>
      </c>
      <c r="F41" s="45">
        <v>0</v>
      </c>
      <c r="G41" s="45">
        <v>0</v>
      </c>
      <c r="H41" s="32">
        <f>SUM(E41:G41)</f>
        <v>0</v>
      </c>
      <c r="I41" s="41">
        <v>0</v>
      </c>
      <c r="J41" s="41">
        <v>0</v>
      </c>
      <c r="K41" s="41">
        <v>0</v>
      </c>
      <c r="L41" s="91">
        <v>0</v>
      </c>
      <c r="M41" s="91">
        <v>0</v>
      </c>
      <c r="N41" s="91">
        <v>0</v>
      </c>
      <c r="O41" s="91">
        <v>0</v>
      </c>
      <c r="P41" s="95">
        <f>N41-O41</f>
        <v>0</v>
      </c>
    </row>
    <row r="42" spans="1:16" ht="12">
      <c r="A42" s="31">
        <v>280</v>
      </c>
      <c r="B42" s="31" t="s">
        <v>40</v>
      </c>
      <c r="E42" s="45">
        <v>0</v>
      </c>
      <c r="F42" s="45">
        <v>0</v>
      </c>
      <c r="G42" s="45">
        <v>0</v>
      </c>
      <c r="H42" s="32">
        <f>SUM(E42:G42)</f>
        <v>0</v>
      </c>
      <c r="I42" s="41">
        <v>0</v>
      </c>
      <c r="J42" s="41">
        <v>0</v>
      </c>
      <c r="K42" s="41">
        <v>0</v>
      </c>
      <c r="L42" s="91">
        <v>0</v>
      </c>
      <c r="M42" s="91">
        <v>0</v>
      </c>
      <c r="N42" s="91">
        <v>0</v>
      </c>
      <c r="O42" s="91">
        <v>0</v>
      </c>
      <c r="P42" s="95">
        <f>N42-O42</f>
        <v>0</v>
      </c>
    </row>
    <row r="43" spans="1:16" ht="12">
      <c r="A43" s="31">
        <v>290</v>
      </c>
      <c r="B43" s="75" t="s">
        <v>294</v>
      </c>
      <c r="C43" s="75"/>
      <c r="D43" s="117">
        <v>0</v>
      </c>
      <c r="E43" s="39" t="s">
        <v>78</v>
      </c>
      <c r="F43" s="39" t="s">
        <v>78</v>
      </c>
      <c r="G43" s="39" t="s">
        <v>78</v>
      </c>
      <c r="H43" s="39" t="s">
        <v>78</v>
      </c>
      <c r="I43" s="113" t="s">
        <v>78</v>
      </c>
      <c r="J43" s="39" t="s">
        <v>78</v>
      </c>
      <c r="K43" s="39" t="s">
        <v>78</v>
      </c>
      <c r="L43" s="113" t="s">
        <v>78</v>
      </c>
      <c r="M43" s="136">
        <f>SUM(M14-M38-M41)*C43</f>
        <v>0</v>
      </c>
      <c r="N43" s="95">
        <f>SUM(N14-N38-N41)*D43</f>
        <v>0</v>
      </c>
      <c r="O43" s="95">
        <f>SUM(O14-O38-O41)*D43</f>
        <v>0</v>
      </c>
      <c r="P43" s="95">
        <f>SUM(P14-P38-P41)*D43</f>
        <v>0</v>
      </c>
    </row>
    <row r="44" spans="5:58" ht="12">
      <c r="E44" s="43" t="s">
        <v>79</v>
      </c>
      <c r="F44" s="43" t="s">
        <v>79</v>
      </c>
      <c r="G44" s="43" t="s">
        <v>79</v>
      </c>
      <c r="H44" s="43" t="s">
        <v>79</v>
      </c>
      <c r="I44" s="94" t="s">
        <v>79</v>
      </c>
      <c r="J44" s="43" t="s">
        <v>79</v>
      </c>
      <c r="K44" s="43" t="s">
        <v>79</v>
      </c>
      <c r="L44" s="94" t="s">
        <v>79</v>
      </c>
      <c r="M44" s="94" t="s">
        <v>79</v>
      </c>
      <c r="N44" s="94" t="s">
        <v>79</v>
      </c>
      <c r="O44" s="94" t="s">
        <v>79</v>
      </c>
      <c r="P44" s="94" t="s">
        <v>79</v>
      </c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</row>
    <row r="45" spans="1:16" ht="12">
      <c r="A45" s="31">
        <v>300</v>
      </c>
      <c r="B45" s="31" t="s">
        <v>41</v>
      </c>
      <c r="E45" s="39" t="s">
        <v>78</v>
      </c>
      <c r="F45" s="39" t="s">
        <v>78</v>
      </c>
      <c r="G45" s="39" t="s">
        <v>78</v>
      </c>
      <c r="H45" s="39" t="s">
        <v>78</v>
      </c>
      <c r="I45" s="113" t="s">
        <v>78</v>
      </c>
      <c r="J45" s="39" t="s">
        <v>78</v>
      </c>
      <c r="K45" s="39" t="s">
        <v>78</v>
      </c>
      <c r="L45" s="113" t="s">
        <v>78</v>
      </c>
      <c r="M45" s="136">
        <f>+M38-M41-M42+M43</f>
        <v>0</v>
      </c>
      <c r="N45" s="95">
        <f>+N38-N41-N42+N43</f>
        <v>0</v>
      </c>
      <c r="O45" s="95">
        <f>+O38-O41-O42+O43</f>
        <v>0</v>
      </c>
      <c r="P45" s="95">
        <f>+P38-P41-P42+P43</f>
        <v>0</v>
      </c>
    </row>
    <row r="46" spans="5:58" ht="12">
      <c r="E46" s="43" t="s">
        <v>79</v>
      </c>
      <c r="F46" s="43" t="s">
        <v>79</v>
      </c>
      <c r="G46" s="43" t="s">
        <v>79</v>
      </c>
      <c r="H46" s="43" t="s">
        <v>79</v>
      </c>
      <c r="I46" s="43" t="s">
        <v>79</v>
      </c>
      <c r="J46" s="43" t="s">
        <v>79</v>
      </c>
      <c r="K46" s="43" t="s">
        <v>79</v>
      </c>
      <c r="L46" s="94" t="s">
        <v>79</v>
      </c>
      <c r="M46" s="94" t="s">
        <v>79</v>
      </c>
      <c r="N46" s="94" t="s">
        <v>79</v>
      </c>
      <c r="O46" s="94" t="s">
        <v>79</v>
      </c>
      <c r="P46" s="94" t="s">
        <v>79</v>
      </c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</row>
    <row r="47" spans="2:58" ht="12">
      <c r="B47" s="30" t="s">
        <v>12</v>
      </c>
      <c r="E47" s="43" t="s">
        <v>79</v>
      </c>
      <c r="F47" s="43" t="s">
        <v>79</v>
      </c>
      <c r="G47" s="43" t="s">
        <v>79</v>
      </c>
      <c r="H47" s="43" t="s">
        <v>79</v>
      </c>
      <c r="I47" s="43" t="s">
        <v>79</v>
      </c>
      <c r="J47" s="43" t="s">
        <v>79</v>
      </c>
      <c r="K47" s="43" t="s">
        <v>79</v>
      </c>
      <c r="L47" s="94" t="s">
        <v>79</v>
      </c>
      <c r="M47" s="94" t="s">
        <v>79</v>
      </c>
      <c r="N47" s="94" t="s">
        <v>79</v>
      </c>
      <c r="O47" s="94" t="s">
        <v>79</v>
      </c>
      <c r="P47" s="94" t="s">
        <v>79</v>
      </c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</row>
    <row r="48" spans="1:16" ht="12">
      <c r="A48" s="31">
        <v>310</v>
      </c>
      <c r="B48" s="31" t="s">
        <v>42</v>
      </c>
      <c r="E48" s="45">
        <v>0</v>
      </c>
      <c r="F48" s="45">
        <v>0</v>
      </c>
      <c r="G48" s="45">
        <v>0</v>
      </c>
      <c r="H48" s="32">
        <f aca="true" t="shared" si="2" ref="H48:H65">SUM(E48:G48)</f>
        <v>0</v>
      </c>
      <c r="I48" s="45">
        <v>0</v>
      </c>
      <c r="J48" s="41">
        <v>0</v>
      </c>
      <c r="K48" s="41">
        <v>0</v>
      </c>
      <c r="L48" s="91">
        <v>0</v>
      </c>
      <c r="M48" s="91">
        <v>0</v>
      </c>
      <c r="N48" s="91">
        <v>0</v>
      </c>
      <c r="O48" s="91">
        <v>0</v>
      </c>
      <c r="P48" s="95">
        <f aca="true" t="shared" si="3" ref="P48:P65">N48-O48</f>
        <v>0</v>
      </c>
    </row>
    <row r="49" spans="1:16" ht="12">
      <c r="A49" s="31">
        <v>320</v>
      </c>
      <c r="B49" s="31" t="s">
        <v>43</v>
      </c>
      <c r="E49" s="46">
        <f>+E50+E51+E52+E53</f>
        <v>0</v>
      </c>
      <c r="F49" s="46">
        <f>+F50+F51+F52+F53</f>
        <v>0</v>
      </c>
      <c r="G49" s="46">
        <f>+G50+G51+G52+G53</f>
        <v>0</v>
      </c>
      <c r="H49" s="32">
        <f t="shared" si="2"/>
        <v>0</v>
      </c>
      <c r="I49" s="46">
        <f>+I50+I51+I52+I53</f>
        <v>0</v>
      </c>
      <c r="J49" s="41">
        <v>0</v>
      </c>
      <c r="K49" s="41">
        <v>0</v>
      </c>
      <c r="L49" s="115">
        <f>+L50+L51+L52+L53</f>
        <v>0</v>
      </c>
      <c r="M49" s="115">
        <f>+M50+M51+M52+M53</f>
        <v>0</v>
      </c>
      <c r="N49" s="115">
        <f>+N50+N51+N52+N53</f>
        <v>0</v>
      </c>
      <c r="O49" s="115">
        <f>+O50+O51+O52+O53</f>
        <v>0</v>
      </c>
      <c r="P49" s="115">
        <f>+P50+P51+P52+P53</f>
        <v>0</v>
      </c>
    </row>
    <row r="50" spans="1:16" ht="12">
      <c r="A50" s="47" t="s">
        <v>205</v>
      </c>
      <c r="B50" s="31" t="s">
        <v>44</v>
      </c>
      <c r="E50" s="45">
        <v>0</v>
      </c>
      <c r="F50" s="45">
        <v>0</v>
      </c>
      <c r="G50" s="45">
        <v>0</v>
      </c>
      <c r="H50" s="32">
        <f t="shared" si="2"/>
        <v>0</v>
      </c>
      <c r="I50" s="41">
        <v>0</v>
      </c>
      <c r="J50" s="41">
        <v>0</v>
      </c>
      <c r="K50" s="41">
        <v>0</v>
      </c>
      <c r="L50" s="91">
        <v>0</v>
      </c>
      <c r="M50" s="91">
        <v>0</v>
      </c>
      <c r="N50" s="91">
        <v>0</v>
      </c>
      <c r="O50" s="91">
        <v>0</v>
      </c>
      <c r="P50" s="95">
        <f t="shared" si="3"/>
        <v>0</v>
      </c>
    </row>
    <row r="51" spans="1:16" ht="12">
      <c r="A51" s="47" t="s">
        <v>206</v>
      </c>
      <c r="B51" s="31" t="s">
        <v>45</v>
      </c>
      <c r="E51" s="45">
        <v>0</v>
      </c>
      <c r="F51" s="45">
        <v>0</v>
      </c>
      <c r="G51" s="45">
        <v>0</v>
      </c>
      <c r="H51" s="32">
        <f t="shared" si="2"/>
        <v>0</v>
      </c>
      <c r="I51" s="41">
        <v>0</v>
      </c>
      <c r="J51" s="41">
        <v>0</v>
      </c>
      <c r="K51" s="41">
        <v>0</v>
      </c>
      <c r="L51" s="91">
        <v>0</v>
      </c>
      <c r="M51" s="91">
        <v>0</v>
      </c>
      <c r="N51" s="91">
        <v>0</v>
      </c>
      <c r="O51" s="91">
        <v>0</v>
      </c>
      <c r="P51" s="95">
        <f t="shared" si="3"/>
        <v>0</v>
      </c>
    </row>
    <row r="52" spans="1:16" ht="12">
      <c r="A52" s="47" t="s">
        <v>207</v>
      </c>
      <c r="B52" s="31" t="s">
        <v>46</v>
      </c>
      <c r="E52" s="45">
        <v>0</v>
      </c>
      <c r="F52" s="45">
        <v>0</v>
      </c>
      <c r="G52" s="45">
        <v>0</v>
      </c>
      <c r="H52" s="32">
        <f t="shared" si="2"/>
        <v>0</v>
      </c>
      <c r="I52" s="45">
        <v>0</v>
      </c>
      <c r="J52" s="41">
        <v>0</v>
      </c>
      <c r="K52" s="41">
        <v>0</v>
      </c>
      <c r="L52" s="91">
        <v>0</v>
      </c>
      <c r="M52" s="91">
        <v>0</v>
      </c>
      <c r="N52" s="91">
        <v>0</v>
      </c>
      <c r="O52" s="91">
        <v>0</v>
      </c>
      <c r="P52" s="95">
        <f t="shared" si="3"/>
        <v>0</v>
      </c>
    </row>
    <row r="53" spans="1:16" ht="12">
      <c r="A53" s="47" t="s">
        <v>208</v>
      </c>
      <c r="B53" s="31" t="s">
        <v>47</v>
      </c>
      <c r="E53" s="45">
        <v>0</v>
      </c>
      <c r="F53" s="45">
        <v>0</v>
      </c>
      <c r="G53" s="45">
        <v>0</v>
      </c>
      <c r="H53" s="32">
        <f t="shared" si="2"/>
        <v>0</v>
      </c>
      <c r="I53" s="41">
        <v>0</v>
      </c>
      <c r="J53" s="41">
        <v>0</v>
      </c>
      <c r="K53" s="41">
        <v>0</v>
      </c>
      <c r="L53" s="91">
        <v>0</v>
      </c>
      <c r="M53" s="91">
        <v>0</v>
      </c>
      <c r="N53" s="91">
        <v>0</v>
      </c>
      <c r="O53" s="91">
        <v>0</v>
      </c>
      <c r="P53" s="95">
        <f t="shared" si="3"/>
        <v>0</v>
      </c>
    </row>
    <row r="54" spans="1:16" ht="12">
      <c r="A54" s="31">
        <v>330</v>
      </c>
      <c r="B54" s="31" t="s">
        <v>48</v>
      </c>
      <c r="E54" s="46">
        <f>+E55+E56+E57+E58</f>
        <v>0</v>
      </c>
      <c r="F54" s="46">
        <f>+F55+F56+F57+F58</f>
        <v>0</v>
      </c>
      <c r="G54" s="46">
        <f>+G55+G56+G57+G58</f>
        <v>0</v>
      </c>
      <c r="H54" s="32">
        <f t="shared" si="2"/>
        <v>0</v>
      </c>
      <c r="I54" s="46">
        <f>+I55+I56+I57+I58</f>
        <v>0</v>
      </c>
      <c r="J54" s="41">
        <v>0</v>
      </c>
      <c r="K54" s="41">
        <v>0</v>
      </c>
      <c r="L54" s="115">
        <f>+L55+L56+L57+L58</f>
        <v>0</v>
      </c>
      <c r="M54" s="115">
        <f>+M55+M56+M57+M58</f>
        <v>0</v>
      </c>
      <c r="N54" s="115">
        <f>+N55+N56+N57+N58</f>
        <v>0</v>
      </c>
      <c r="O54" s="115">
        <f>+O55+O56+O57+O58</f>
        <v>0</v>
      </c>
      <c r="P54" s="115">
        <f>+P55+P56+P57+P58</f>
        <v>0</v>
      </c>
    </row>
    <row r="55" spans="1:16" ht="12">
      <c r="A55" s="47" t="s">
        <v>209</v>
      </c>
      <c r="B55" s="31" t="s">
        <v>49</v>
      </c>
      <c r="E55" s="45">
        <v>0</v>
      </c>
      <c r="F55" s="45">
        <v>0</v>
      </c>
      <c r="G55" s="45">
        <v>0</v>
      </c>
      <c r="H55" s="32">
        <f t="shared" si="2"/>
        <v>0</v>
      </c>
      <c r="I55" s="45">
        <v>0</v>
      </c>
      <c r="J55" s="41">
        <v>0</v>
      </c>
      <c r="K55" s="41">
        <v>0</v>
      </c>
      <c r="L55" s="91">
        <v>0</v>
      </c>
      <c r="M55" s="91">
        <v>0</v>
      </c>
      <c r="N55" s="91">
        <v>0</v>
      </c>
      <c r="O55" s="91">
        <v>0</v>
      </c>
      <c r="P55" s="95">
        <f t="shared" si="3"/>
        <v>0</v>
      </c>
    </row>
    <row r="56" spans="1:16" ht="12">
      <c r="A56" s="47" t="s">
        <v>210</v>
      </c>
      <c r="B56" s="31" t="s">
        <v>50</v>
      </c>
      <c r="E56" s="45">
        <v>0</v>
      </c>
      <c r="F56" s="45">
        <v>0</v>
      </c>
      <c r="G56" s="45">
        <v>0</v>
      </c>
      <c r="H56" s="32">
        <f t="shared" si="2"/>
        <v>0</v>
      </c>
      <c r="I56" s="45">
        <v>0</v>
      </c>
      <c r="J56" s="41">
        <v>0</v>
      </c>
      <c r="K56" s="41">
        <v>0</v>
      </c>
      <c r="L56" s="91">
        <v>0</v>
      </c>
      <c r="M56" s="91">
        <v>0</v>
      </c>
      <c r="N56" s="91">
        <v>0</v>
      </c>
      <c r="O56" s="91">
        <v>0</v>
      </c>
      <c r="P56" s="95">
        <f t="shared" si="3"/>
        <v>0</v>
      </c>
    </row>
    <row r="57" spans="1:16" ht="12">
      <c r="A57" s="47" t="s">
        <v>211</v>
      </c>
      <c r="B57" s="31" t="s">
        <v>51</v>
      </c>
      <c r="E57" s="45">
        <v>0</v>
      </c>
      <c r="F57" s="45">
        <v>0</v>
      </c>
      <c r="G57" s="45">
        <v>0</v>
      </c>
      <c r="H57" s="32">
        <f t="shared" si="2"/>
        <v>0</v>
      </c>
      <c r="I57" s="45">
        <v>0</v>
      </c>
      <c r="J57" s="41">
        <v>0</v>
      </c>
      <c r="K57" s="41">
        <v>0</v>
      </c>
      <c r="L57" s="91">
        <v>0</v>
      </c>
      <c r="M57" s="91">
        <v>0</v>
      </c>
      <c r="N57" s="91">
        <v>0</v>
      </c>
      <c r="O57" s="91">
        <v>0</v>
      </c>
      <c r="P57" s="95">
        <f t="shared" si="3"/>
        <v>0</v>
      </c>
    </row>
    <row r="58" spans="1:16" ht="12">
      <c r="A58" s="47" t="s">
        <v>212</v>
      </c>
      <c r="B58" s="31" t="s">
        <v>52</v>
      </c>
      <c r="E58" s="45">
        <v>0</v>
      </c>
      <c r="F58" s="45">
        <v>0</v>
      </c>
      <c r="G58" s="45">
        <v>0</v>
      </c>
      <c r="H58" s="32">
        <f t="shared" si="2"/>
        <v>0</v>
      </c>
      <c r="I58" s="45">
        <v>0</v>
      </c>
      <c r="J58" s="41">
        <v>0</v>
      </c>
      <c r="K58" s="41">
        <v>0</v>
      </c>
      <c r="L58" s="91">
        <v>0</v>
      </c>
      <c r="M58" s="91">
        <v>0</v>
      </c>
      <c r="N58" s="91">
        <v>0</v>
      </c>
      <c r="O58" s="91">
        <v>0</v>
      </c>
      <c r="P58" s="95">
        <f t="shared" si="3"/>
        <v>0</v>
      </c>
    </row>
    <row r="59" spans="1:16" ht="12">
      <c r="A59" s="31">
        <v>340</v>
      </c>
      <c r="B59" s="31" t="s">
        <v>53</v>
      </c>
      <c r="E59" s="46">
        <f>+E60+E61+E62+E63</f>
        <v>0</v>
      </c>
      <c r="F59" s="46">
        <f>+F60+F61+F62+F63</f>
        <v>0</v>
      </c>
      <c r="G59" s="46">
        <f>+G60+G61+G62+G63</f>
        <v>0</v>
      </c>
      <c r="H59" s="32">
        <f t="shared" si="2"/>
        <v>0</v>
      </c>
      <c r="I59" s="46">
        <f>+I60+I61+I62+I63</f>
        <v>0</v>
      </c>
      <c r="J59" s="41">
        <v>0</v>
      </c>
      <c r="K59" s="41">
        <v>0</v>
      </c>
      <c r="L59" s="115">
        <f>+L60+L61+L62+L63</f>
        <v>0</v>
      </c>
      <c r="M59" s="115">
        <f>+M60+M61+M62+M63</f>
        <v>0</v>
      </c>
      <c r="N59" s="115">
        <f>+N60+N61+N62+N63</f>
        <v>0</v>
      </c>
      <c r="O59" s="115">
        <f>+O60+O61+O62+O63</f>
        <v>0</v>
      </c>
      <c r="P59" s="115">
        <f>+P60+P61+P62+P63</f>
        <v>0</v>
      </c>
    </row>
    <row r="60" spans="1:16" ht="12">
      <c r="A60" s="47" t="s">
        <v>213</v>
      </c>
      <c r="B60" s="31" t="s">
        <v>49</v>
      </c>
      <c r="E60" s="45">
        <v>0</v>
      </c>
      <c r="F60" s="45">
        <v>0</v>
      </c>
      <c r="G60" s="45">
        <v>0</v>
      </c>
      <c r="H60" s="32">
        <f t="shared" si="2"/>
        <v>0</v>
      </c>
      <c r="I60" s="45">
        <v>0</v>
      </c>
      <c r="J60" s="41">
        <v>0</v>
      </c>
      <c r="K60" s="41">
        <v>0</v>
      </c>
      <c r="L60" s="91">
        <v>0</v>
      </c>
      <c r="M60" s="91">
        <v>0</v>
      </c>
      <c r="N60" s="91">
        <v>0</v>
      </c>
      <c r="O60" s="91">
        <v>0</v>
      </c>
      <c r="P60" s="95">
        <f t="shared" si="3"/>
        <v>0</v>
      </c>
    </row>
    <row r="61" spans="1:16" ht="12">
      <c r="A61" s="47" t="s">
        <v>214</v>
      </c>
      <c r="B61" s="31" t="s">
        <v>54</v>
      </c>
      <c r="E61" s="45">
        <v>0</v>
      </c>
      <c r="F61" s="45">
        <v>0</v>
      </c>
      <c r="G61" s="45">
        <v>0</v>
      </c>
      <c r="H61" s="32">
        <f t="shared" si="2"/>
        <v>0</v>
      </c>
      <c r="I61" s="45">
        <v>0</v>
      </c>
      <c r="J61" s="41">
        <v>0</v>
      </c>
      <c r="K61" s="41">
        <v>0</v>
      </c>
      <c r="L61" s="91">
        <v>0</v>
      </c>
      <c r="M61" s="91">
        <v>0</v>
      </c>
      <c r="N61" s="91">
        <v>0</v>
      </c>
      <c r="O61" s="91">
        <v>0</v>
      </c>
      <c r="P61" s="95">
        <f t="shared" si="3"/>
        <v>0</v>
      </c>
    </row>
    <row r="62" spans="1:16" ht="12">
      <c r="A62" s="47" t="s">
        <v>215</v>
      </c>
      <c r="B62" s="31" t="s">
        <v>55</v>
      </c>
      <c r="E62" s="45">
        <v>0</v>
      </c>
      <c r="F62" s="45">
        <v>0</v>
      </c>
      <c r="G62" s="45">
        <v>0</v>
      </c>
      <c r="H62" s="32">
        <f t="shared" si="2"/>
        <v>0</v>
      </c>
      <c r="I62" s="45">
        <v>0</v>
      </c>
      <c r="J62" s="41">
        <v>0</v>
      </c>
      <c r="K62" s="41">
        <v>0</v>
      </c>
      <c r="L62" s="91">
        <v>0</v>
      </c>
      <c r="M62" s="91">
        <v>0</v>
      </c>
      <c r="N62" s="91">
        <v>0</v>
      </c>
      <c r="O62" s="91">
        <v>0</v>
      </c>
      <c r="P62" s="95">
        <f t="shared" si="3"/>
        <v>0</v>
      </c>
    </row>
    <row r="63" spans="1:16" ht="12">
      <c r="A63" s="47" t="s">
        <v>216</v>
      </c>
      <c r="B63" s="31" t="s">
        <v>52</v>
      </c>
      <c r="E63" s="45">
        <v>0</v>
      </c>
      <c r="F63" s="45">
        <v>0</v>
      </c>
      <c r="G63" s="45">
        <v>0</v>
      </c>
      <c r="H63" s="32">
        <f t="shared" si="2"/>
        <v>0</v>
      </c>
      <c r="I63" s="45">
        <v>0</v>
      </c>
      <c r="J63" s="41">
        <v>0</v>
      </c>
      <c r="K63" s="41">
        <v>0</v>
      </c>
      <c r="L63" s="91">
        <v>0</v>
      </c>
      <c r="M63" s="91">
        <v>0</v>
      </c>
      <c r="N63" s="91">
        <v>0</v>
      </c>
      <c r="O63" s="91">
        <v>0</v>
      </c>
      <c r="P63" s="95">
        <f t="shared" si="3"/>
        <v>0</v>
      </c>
    </row>
    <row r="64" spans="1:16" ht="12">
      <c r="A64" s="31">
        <v>350</v>
      </c>
      <c r="B64" s="31" t="s">
        <v>56</v>
      </c>
      <c r="E64" s="45">
        <v>0</v>
      </c>
      <c r="F64" s="45">
        <v>0</v>
      </c>
      <c r="G64" s="45">
        <v>0</v>
      </c>
      <c r="H64" s="32">
        <f t="shared" si="2"/>
        <v>0</v>
      </c>
      <c r="I64" s="41">
        <v>0</v>
      </c>
      <c r="J64" s="41">
        <v>0</v>
      </c>
      <c r="K64" s="41">
        <v>0</v>
      </c>
      <c r="L64" s="91">
        <v>0</v>
      </c>
      <c r="M64" s="91">
        <v>0</v>
      </c>
      <c r="N64" s="91">
        <v>0</v>
      </c>
      <c r="O64" s="91">
        <v>0</v>
      </c>
      <c r="P64" s="95">
        <f t="shared" si="3"/>
        <v>0</v>
      </c>
    </row>
    <row r="65" spans="1:16" ht="12">
      <c r="A65" s="31">
        <v>360</v>
      </c>
      <c r="B65" s="31" t="s">
        <v>57</v>
      </c>
      <c r="E65" s="45">
        <v>0</v>
      </c>
      <c r="F65" s="45">
        <v>0</v>
      </c>
      <c r="G65" s="45">
        <v>0</v>
      </c>
      <c r="H65" s="32">
        <f t="shared" si="2"/>
        <v>0</v>
      </c>
      <c r="I65" s="41">
        <v>0</v>
      </c>
      <c r="J65" s="41">
        <v>0</v>
      </c>
      <c r="K65" s="41">
        <v>0</v>
      </c>
      <c r="L65" s="91">
        <v>0</v>
      </c>
      <c r="M65" s="91">
        <v>0</v>
      </c>
      <c r="N65" s="91">
        <v>0</v>
      </c>
      <c r="O65" s="91">
        <v>0</v>
      </c>
      <c r="P65" s="95">
        <f t="shared" si="3"/>
        <v>0</v>
      </c>
    </row>
    <row r="66" spans="1:16" ht="12">
      <c r="A66" s="31">
        <v>370</v>
      </c>
      <c r="B66" s="31" t="s">
        <v>58</v>
      </c>
      <c r="E66" s="46">
        <f aca="true" t="shared" si="4" ref="E66:K66">E48+E49+E54+E59+E64+E65</f>
        <v>0</v>
      </c>
      <c r="F66" s="46">
        <f t="shared" si="4"/>
        <v>0</v>
      </c>
      <c r="G66" s="46">
        <f t="shared" si="4"/>
        <v>0</v>
      </c>
      <c r="H66" s="46">
        <f t="shared" si="4"/>
        <v>0</v>
      </c>
      <c r="I66" s="46">
        <f t="shared" si="4"/>
        <v>0</v>
      </c>
      <c r="J66" s="46">
        <f t="shared" si="4"/>
        <v>0</v>
      </c>
      <c r="K66" s="46">
        <f t="shared" si="4"/>
        <v>0</v>
      </c>
      <c r="L66" s="115">
        <f>L48+L49+L54+L59+L64+L65</f>
        <v>0</v>
      </c>
      <c r="M66" s="115">
        <f>M48+M49+M54+M59+M64+M65</f>
        <v>0</v>
      </c>
      <c r="N66" s="115">
        <f>N48+N49+N54+N59+N64+N65</f>
        <v>0</v>
      </c>
      <c r="O66" s="115">
        <f>O48+O49+O54+O59+O64+O65</f>
        <v>0</v>
      </c>
      <c r="P66" s="115">
        <f>P48+P49+P54+P59+P64+P65</f>
        <v>0</v>
      </c>
    </row>
    <row r="67" spans="5:72" ht="12">
      <c r="E67" s="43" t="s">
        <v>79</v>
      </c>
      <c r="F67" s="43" t="s">
        <v>79</v>
      </c>
      <c r="G67" s="43" t="s">
        <v>79</v>
      </c>
      <c r="H67" s="43" t="s">
        <v>79</v>
      </c>
      <c r="I67" s="43" t="s">
        <v>79</v>
      </c>
      <c r="J67" s="43" t="s">
        <v>79</v>
      </c>
      <c r="K67" s="43" t="s">
        <v>79</v>
      </c>
      <c r="L67" s="94" t="s">
        <v>79</v>
      </c>
      <c r="M67" s="94" t="s">
        <v>79</v>
      </c>
      <c r="N67" s="94" t="s">
        <v>79</v>
      </c>
      <c r="O67" s="94" t="s">
        <v>79</v>
      </c>
      <c r="P67" s="94" t="s">
        <v>79</v>
      </c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</row>
    <row r="68" spans="2:72" ht="12">
      <c r="B68" s="30" t="s">
        <v>13</v>
      </c>
      <c r="E68" s="43" t="s">
        <v>79</v>
      </c>
      <c r="F68" s="43" t="s">
        <v>79</v>
      </c>
      <c r="G68" s="43" t="s">
        <v>79</v>
      </c>
      <c r="H68" s="43" t="s">
        <v>79</v>
      </c>
      <c r="I68" s="43" t="s">
        <v>79</v>
      </c>
      <c r="J68" s="43" t="s">
        <v>79</v>
      </c>
      <c r="K68" s="43" t="s">
        <v>79</v>
      </c>
      <c r="L68" s="94" t="s">
        <v>79</v>
      </c>
      <c r="M68" s="94" t="s">
        <v>79</v>
      </c>
      <c r="N68" s="94" t="s">
        <v>79</v>
      </c>
      <c r="O68" s="94" t="s">
        <v>79</v>
      </c>
      <c r="P68" s="94" t="s">
        <v>79</v>
      </c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</row>
    <row r="69" spans="1:16" ht="12">
      <c r="A69" s="31">
        <v>380</v>
      </c>
      <c r="B69" s="31" t="s">
        <v>59</v>
      </c>
      <c r="E69" s="45">
        <v>0</v>
      </c>
      <c r="F69" s="45">
        <v>0</v>
      </c>
      <c r="G69" s="45">
        <v>0</v>
      </c>
      <c r="H69" s="32">
        <f>SUM(E69:G69)</f>
        <v>0</v>
      </c>
      <c r="I69" s="41">
        <v>0</v>
      </c>
      <c r="J69" s="41">
        <v>0</v>
      </c>
      <c r="K69" s="41">
        <v>0</v>
      </c>
      <c r="L69" s="91">
        <v>0</v>
      </c>
      <c r="M69" s="91">
        <v>0</v>
      </c>
      <c r="N69" s="91">
        <v>0</v>
      </c>
      <c r="O69" s="91">
        <v>0</v>
      </c>
      <c r="P69" s="95">
        <f>N69-O69</f>
        <v>0</v>
      </c>
    </row>
    <row r="70" spans="1:16" ht="12">
      <c r="A70" s="31">
        <v>390</v>
      </c>
      <c r="B70" s="31" t="s">
        <v>60</v>
      </c>
      <c r="E70" s="45">
        <v>0</v>
      </c>
      <c r="F70" s="45">
        <v>0</v>
      </c>
      <c r="G70" s="45">
        <v>0</v>
      </c>
      <c r="H70" s="32">
        <f>SUM(E70:G70)</f>
        <v>0</v>
      </c>
      <c r="I70" s="41">
        <v>0</v>
      </c>
      <c r="J70" s="41">
        <v>0</v>
      </c>
      <c r="K70" s="41">
        <v>0</v>
      </c>
      <c r="L70" s="91">
        <v>0</v>
      </c>
      <c r="M70" s="91">
        <v>0</v>
      </c>
      <c r="N70" s="91">
        <v>0</v>
      </c>
      <c r="O70" s="91">
        <v>0</v>
      </c>
      <c r="P70" s="95">
        <f>N70-O70</f>
        <v>0</v>
      </c>
    </row>
    <row r="71" spans="1:16" ht="12">
      <c r="A71" s="31">
        <v>400</v>
      </c>
      <c r="B71" s="31" t="s">
        <v>61</v>
      </c>
      <c r="E71" s="39" t="s">
        <v>78</v>
      </c>
      <c r="F71" s="39" t="s">
        <v>78</v>
      </c>
      <c r="G71" s="39" t="s">
        <v>78</v>
      </c>
      <c r="H71" s="39" t="s">
        <v>78</v>
      </c>
      <c r="I71" s="90" t="s">
        <v>78</v>
      </c>
      <c r="J71" s="41">
        <v>0</v>
      </c>
      <c r="K71" s="41">
        <v>0</v>
      </c>
      <c r="L71" s="113" t="s">
        <v>78</v>
      </c>
      <c r="M71" s="135">
        <v>0</v>
      </c>
      <c r="N71" s="91">
        <v>0</v>
      </c>
      <c r="O71" s="91">
        <v>0</v>
      </c>
      <c r="P71" s="95">
        <f>N71-O71</f>
        <v>0</v>
      </c>
    </row>
    <row r="72" spans="5:90" ht="12">
      <c r="E72" s="43" t="s">
        <v>79</v>
      </c>
      <c r="F72" s="43" t="s">
        <v>79</v>
      </c>
      <c r="G72" s="43" t="s">
        <v>79</v>
      </c>
      <c r="H72" s="43" t="s">
        <v>79</v>
      </c>
      <c r="I72" s="94" t="s">
        <v>79</v>
      </c>
      <c r="J72" s="43" t="s">
        <v>79</v>
      </c>
      <c r="K72" s="43" t="s">
        <v>79</v>
      </c>
      <c r="L72" s="94" t="s">
        <v>79</v>
      </c>
      <c r="M72" s="94" t="s">
        <v>79</v>
      </c>
      <c r="N72" s="94" t="s">
        <v>79</v>
      </c>
      <c r="O72" s="94" t="s">
        <v>79</v>
      </c>
      <c r="P72" s="94" t="s">
        <v>79</v>
      </c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</row>
    <row r="73" spans="1:90" ht="12">
      <c r="A73" s="30"/>
      <c r="B73" s="30" t="s">
        <v>14</v>
      </c>
      <c r="E73" s="43" t="s">
        <v>79</v>
      </c>
      <c r="F73" s="43" t="s">
        <v>79</v>
      </c>
      <c r="G73" s="43" t="s">
        <v>79</v>
      </c>
      <c r="H73" s="43" t="s">
        <v>79</v>
      </c>
      <c r="I73" s="94" t="s">
        <v>79</v>
      </c>
      <c r="J73" s="43" t="s">
        <v>79</v>
      </c>
      <c r="K73" s="43" t="s">
        <v>79</v>
      </c>
      <c r="L73" s="94" t="s">
        <v>79</v>
      </c>
      <c r="M73" s="94" t="s">
        <v>79</v>
      </c>
      <c r="N73" s="94" t="s">
        <v>79</v>
      </c>
      <c r="O73" s="94" t="s">
        <v>79</v>
      </c>
      <c r="P73" s="94" t="s">
        <v>79</v>
      </c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</row>
    <row r="74" spans="1:16" ht="12">
      <c r="A74" s="31">
        <v>410</v>
      </c>
      <c r="B74" s="31" t="s">
        <v>62</v>
      </c>
      <c r="E74" s="39" t="s">
        <v>78</v>
      </c>
      <c r="F74" s="39" t="s">
        <v>78</v>
      </c>
      <c r="G74" s="39" t="s">
        <v>78</v>
      </c>
      <c r="H74" s="39" t="s">
        <v>78</v>
      </c>
      <c r="I74" s="90" t="s">
        <v>78</v>
      </c>
      <c r="J74" s="39" t="s">
        <v>78</v>
      </c>
      <c r="K74" s="39" t="s">
        <v>78</v>
      </c>
      <c r="L74" s="90" t="s">
        <v>78</v>
      </c>
      <c r="M74" s="134">
        <f>M66-M69-M70+M71</f>
        <v>0</v>
      </c>
      <c r="N74" s="90">
        <f>N66-N69-N70+N71</f>
        <v>0</v>
      </c>
      <c r="O74" s="90">
        <f>O66-O69-O70+O71</f>
        <v>0</v>
      </c>
      <c r="P74" s="90">
        <f>P66-P69-P70+P71</f>
        <v>0</v>
      </c>
    </row>
    <row r="75" spans="1:16" ht="12">
      <c r="A75" s="31">
        <v>420</v>
      </c>
      <c r="B75" s="31" t="s">
        <v>63</v>
      </c>
      <c r="E75" s="39" t="s">
        <v>78</v>
      </c>
      <c r="F75" s="39" t="s">
        <v>78</v>
      </c>
      <c r="G75" s="39" t="s">
        <v>78</v>
      </c>
      <c r="H75" s="39" t="s">
        <v>78</v>
      </c>
      <c r="I75" s="39" t="s">
        <v>78</v>
      </c>
      <c r="J75" s="39" t="s">
        <v>78</v>
      </c>
      <c r="K75" s="39" t="s">
        <v>78</v>
      </c>
      <c r="L75" s="90" t="s">
        <v>78</v>
      </c>
      <c r="M75" s="136">
        <f>SUM((M14-M38-M43+M42),0)</f>
        <v>0</v>
      </c>
      <c r="N75" s="95">
        <f>SUM((N14-N38-N43+N42),0)</f>
        <v>0</v>
      </c>
      <c r="O75" s="95">
        <f>SUM((O14-O38-O43+O42),0)</f>
        <v>0</v>
      </c>
      <c r="P75" s="95">
        <f>SUM((P14-P38-P43+P42),0)</f>
        <v>0</v>
      </c>
    </row>
    <row r="76" spans="1:16" ht="12">
      <c r="A76" s="31">
        <v>430</v>
      </c>
      <c r="B76" s="31" t="s">
        <v>64</v>
      </c>
      <c r="E76" s="39" t="s">
        <v>78</v>
      </c>
      <c r="F76" s="39" t="s">
        <v>78</v>
      </c>
      <c r="G76" s="39" t="s">
        <v>78</v>
      </c>
      <c r="H76" s="39" t="s">
        <v>78</v>
      </c>
      <c r="I76" s="39" t="s">
        <v>78</v>
      </c>
      <c r="J76" s="39" t="s">
        <v>78</v>
      </c>
      <c r="K76" s="48">
        <v>0</v>
      </c>
      <c r="L76" s="90" t="s">
        <v>78</v>
      </c>
      <c r="M76" s="131">
        <f>IF(M75=0,0,M75/M74)</f>
        <v>0</v>
      </c>
      <c r="N76" s="96">
        <f>IF(N75=0,0,N75/N74)</f>
        <v>0</v>
      </c>
      <c r="O76" s="96">
        <f>IF(O75=0,0,O75/O74)</f>
        <v>0</v>
      </c>
      <c r="P76" s="96">
        <f>IF(P75=0,0,P75/P74)</f>
        <v>0</v>
      </c>
    </row>
    <row r="77" spans="5:16" ht="12">
      <c r="E77" s="32"/>
      <c r="F77" s="32"/>
      <c r="G77" s="32"/>
      <c r="H77" s="32"/>
      <c r="I77" s="32"/>
      <c r="J77" s="32"/>
      <c r="L77" s="116"/>
      <c r="M77" s="95"/>
      <c r="N77" s="95"/>
      <c r="O77" s="95"/>
      <c r="P77" s="95"/>
    </row>
    <row r="78" spans="12:16" ht="12">
      <c r="L78" s="116"/>
      <c r="M78" s="95"/>
      <c r="N78" s="95"/>
      <c r="O78" s="95"/>
      <c r="P78" s="95"/>
    </row>
    <row r="79" spans="1:16" ht="12">
      <c r="A79" s="75" t="s">
        <v>286</v>
      </c>
      <c r="B79" s="72"/>
      <c r="C79" s="72"/>
      <c r="D79" s="72"/>
      <c r="E79" s="72"/>
      <c r="F79" s="72"/>
      <c r="G79" s="72"/>
      <c r="H79" s="72"/>
      <c r="I79" s="72"/>
      <c r="J79" s="72"/>
      <c r="K79" s="95"/>
      <c r="L79" s="116"/>
      <c r="M79" s="95"/>
      <c r="N79" s="95"/>
      <c r="O79" s="95"/>
      <c r="P79" s="95"/>
    </row>
    <row r="80" spans="8:16" ht="12">
      <c r="H80" s="72"/>
      <c r="I80" s="72"/>
      <c r="J80" s="72"/>
      <c r="K80" s="95"/>
      <c r="L80" s="116"/>
      <c r="M80" s="95"/>
      <c r="N80" s="95"/>
      <c r="O80" s="95"/>
      <c r="P80" s="95"/>
    </row>
    <row r="81" spans="1:16" ht="12">
      <c r="A81" s="75" t="s">
        <v>297</v>
      </c>
      <c r="B81" s="75"/>
      <c r="C81" s="75"/>
      <c r="D81" s="75"/>
      <c r="E81" s="75"/>
      <c r="F81" s="75"/>
      <c r="G81" s="75"/>
      <c r="H81" s="75"/>
      <c r="I81" s="75"/>
      <c r="J81" s="75"/>
      <c r="K81" s="95"/>
      <c r="L81" s="116"/>
      <c r="M81" s="95"/>
      <c r="N81" s="95"/>
      <c r="O81" s="95"/>
      <c r="P81" s="95"/>
    </row>
    <row r="82" spans="1:16" ht="12">
      <c r="A82" s="75" t="s">
        <v>288</v>
      </c>
      <c r="B82" s="75"/>
      <c r="C82" s="75"/>
      <c r="D82" s="75"/>
      <c r="E82" s="75"/>
      <c r="F82" s="75"/>
      <c r="G82" s="75"/>
      <c r="H82" s="75"/>
      <c r="I82" s="75"/>
      <c r="J82" s="75"/>
      <c r="K82" s="95"/>
      <c r="L82" s="116"/>
      <c r="M82" s="95"/>
      <c r="N82" s="95"/>
      <c r="O82" s="95"/>
      <c r="P82" s="95"/>
    </row>
    <row r="83" spans="8:16" ht="12">
      <c r="H83" s="72"/>
      <c r="I83" s="72"/>
      <c r="J83" s="72"/>
      <c r="K83" s="95"/>
      <c r="L83" s="116"/>
      <c r="M83" s="95"/>
      <c r="N83" s="95"/>
      <c r="O83" s="95"/>
      <c r="P83" s="95"/>
    </row>
    <row r="84" spans="1:16" ht="12">
      <c r="A84" s="87"/>
      <c r="B84" s="72"/>
      <c r="C84" s="72"/>
      <c r="D84" s="72"/>
      <c r="E84" s="72"/>
      <c r="F84" s="72"/>
      <c r="G84" s="72"/>
      <c r="H84" s="72"/>
      <c r="I84" s="72"/>
      <c r="J84" s="72"/>
      <c r="K84" s="95"/>
      <c r="L84" s="116"/>
      <c r="M84" s="95"/>
      <c r="N84" s="95"/>
      <c r="O84" s="95"/>
      <c r="P84" s="95"/>
    </row>
    <row r="85" spans="12:16" ht="12">
      <c r="L85" s="116"/>
      <c r="M85" s="95"/>
      <c r="N85" s="95"/>
      <c r="O85" s="95"/>
      <c r="P85" s="95"/>
    </row>
    <row r="86" spans="12:16" ht="12">
      <c r="L86" s="116"/>
      <c r="M86" s="95"/>
      <c r="N86" s="95"/>
      <c r="O86" s="95"/>
      <c r="P86" s="95"/>
    </row>
    <row r="87" spans="12:16" ht="12">
      <c r="L87" s="116"/>
      <c r="M87" s="95"/>
      <c r="N87" s="95"/>
      <c r="O87" s="95"/>
      <c r="P87" s="95"/>
    </row>
    <row r="88" spans="12:16" ht="12">
      <c r="L88" s="116"/>
      <c r="M88" s="95"/>
      <c r="N88" s="95"/>
      <c r="O88" s="95"/>
      <c r="P88" s="95"/>
    </row>
    <row r="89" spans="12:16" ht="12">
      <c r="L89" s="116"/>
      <c r="M89" s="95"/>
      <c r="N89" s="95"/>
      <c r="O89" s="95"/>
      <c r="P89" s="95"/>
    </row>
  </sheetData>
  <sheetProtection/>
  <printOptions/>
  <pageMargins left="0.75" right="0.75" top="0.3" bottom="0.5" header="0.5" footer="0.5"/>
  <pageSetup horizontalDpi="300" verticalDpi="300" orientation="landscape" scale="60" r:id="rId3"/>
  <headerFooter alignWithMargins="0">
    <oddHeader>&amp;RPage &amp;P of  &amp;N
</oddHeader>
  </headerFooter>
  <colBreaks count="1" manualBreakCount="1">
    <brk id="10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38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9.140625" style="52" customWidth="1"/>
    <col min="2" max="2" width="12.57421875" style="52" customWidth="1"/>
    <col min="3" max="3" width="12.421875" style="52" customWidth="1"/>
    <col min="4" max="4" width="16.28125" style="53" customWidth="1"/>
    <col min="5" max="5" width="13.57421875" style="53" customWidth="1"/>
    <col min="6" max="8" width="19.421875" style="53" customWidth="1"/>
    <col min="9" max="9" width="14.7109375" style="53" customWidth="1"/>
    <col min="10" max="10" width="14.00390625" style="53" customWidth="1"/>
    <col min="11" max="11" width="13.28125" style="53" customWidth="1"/>
    <col min="12" max="12" width="9.140625" style="53" customWidth="1"/>
    <col min="13" max="16384" width="9.140625" style="52" customWidth="1"/>
  </cols>
  <sheetData>
    <row r="1" spans="1:15" ht="12.75">
      <c r="A1" s="51" t="s">
        <v>94</v>
      </c>
      <c r="N1" s="93"/>
      <c r="O1" s="92"/>
    </row>
    <row r="2" spans="1:16" ht="12.75">
      <c r="A2" s="51" t="s">
        <v>0</v>
      </c>
      <c r="C2" s="54">
        <f>'COS-1(P)'!C2</f>
        <v>43998</v>
      </c>
      <c r="D2" s="55"/>
      <c r="F2" s="56" t="s">
        <v>111</v>
      </c>
      <c r="J2" s="76"/>
      <c r="K2" s="76"/>
      <c r="L2" s="76"/>
      <c r="M2" s="73"/>
      <c r="N2" s="92"/>
      <c r="O2" s="93"/>
      <c r="P2" s="73"/>
    </row>
    <row r="3" spans="1:15" ht="12.75">
      <c r="A3" s="51" t="s">
        <v>1</v>
      </c>
      <c r="C3" s="57" t="str">
        <f>'COS-1(P)'!C3</f>
        <v>Telephone Company</v>
      </c>
      <c r="D3" s="58"/>
      <c r="F3" s="59"/>
      <c r="N3" s="92"/>
      <c r="O3" s="92"/>
    </row>
    <row r="4" spans="1:15" ht="12.75">
      <c r="A4" s="51" t="s">
        <v>95</v>
      </c>
      <c r="C4" s="60">
        <f>'COS-1(P)'!C4</f>
        <v>0</v>
      </c>
      <c r="D4" s="56"/>
      <c r="F4" s="56" t="s">
        <v>259</v>
      </c>
      <c r="N4" s="92"/>
      <c r="O4" s="92"/>
    </row>
    <row r="5" spans="1:15" ht="12.75">
      <c r="A5" s="51" t="str">
        <f>'[1]COS-1(P)'!A5</f>
        <v>COSA:</v>
      </c>
      <c r="C5" s="61">
        <f>'COS-1(P)'!C5</f>
        <v>0</v>
      </c>
      <c r="N5" s="92"/>
      <c r="O5" s="92"/>
    </row>
    <row r="6" spans="1:15" ht="12.75">
      <c r="A6" s="51"/>
      <c r="D6" s="76"/>
      <c r="E6" s="97" t="s">
        <v>107</v>
      </c>
      <c r="F6" s="97" t="s">
        <v>138</v>
      </c>
      <c r="G6" s="97" t="s">
        <v>269</v>
      </c>
      <c r="H6" s="97" t="s">
        <v>138</v>
      </c>
      <c r="I6" s="97"/>
      <c r="J6" s="97"/>
      <c r="K6" s="97" t="s">
        <v>110</v>
      </c>
      <c r="L6" s="62"/>
      <c r="N6" s="93"/>
      <c r="O6" s="93"/>
    </row>
    <row r="7" spans="4:12" ht="12.75">
      <c r="D7" s="97" t="s">
        <v>87</v>
      </c>
      <c r="E7" s="97" t="s">
        <v>108</v>
      </c>
      <c r="F7" s="97" t="s">
        <v>262</v>
      </c>
      <c r="G7" s="97" t="s">
        <v>267</v>
      </c>
      <c r="H7" s="97" t="s">
        <v>270</v>
      </c>
      <c r="I7" s="97" t="s">
        <v>67</v>
      </c>
      <c r="J7" s="97" t="s">
        <v>73</v>
      </c>
      <c r="K7" s="97" t="s">
        <v>70</v>
      </c>
      <c r="L7" s="62"/>
    </row>
    <row r="8" spans="4:12" ht="12.75">
      <c r="D8" s="97" t="s">
        <v>88</v>
      </c>
      <c r="E8" s="97" t="s">
        <v>109</v>
      </c>
      <c r="F8" s="97" t="s">
        <v>263</v>
      </c>
      <c r="G8" s="97" t="s">
        <v>268</v>
      </c>
      <c r="H8" s="97" t="s">
        <v>263</v>
      </c>
      <c r="I8" s="97" t="s">
        <v>74</v>
      </c>
      <c r="J8" s="97" t="s">
        <v>74</v>
      </c>
      <c r="K8" s="97" t="s">
        <v>71</v>
      </c>
      <c r="L8" s="62"/>
    </row>
    <row r="9" spans="1:12" ht="12.75">
      <c r="A9" s="51"/>
      <c r="B9" s="56"/>
      <c r="D9" s="97" t="s">
        <v>8</v>
      </c>
      <c r="E9" s="97" t="s">
        <v>9</v>
      </c>
      <c r="F9" s="97" t="s">
        <v>68</v>
      </c>
      <c r="G9" s="97" t="s">
        <v>69</v>
      </c>
      <c r="H9" s="97" t="s">
        <v>72</v>
      </c>
      <c r="I9" s="97" t="s">
        <v>75</v>
      </c>
      <c r="J9" s="97" t="s">
        <v>80</v>
      </c>
      <c r="K9" s="97" t="s">
        <v>83</v>
      </c>
      <c r="L9" s="62"/>
    </row>
    <row r="10" spans="1:12" ht="12.75">
      <c r="A10" s="51" t="s">
        <v>232</v>
      </c>
      <c r="B10" s="140" t="s">
        <v>298</v>
      </c>
      <c r="D10" s="97"/>
      <c r="E10" s="97"/>
      <c r="F10" s="97"/>
      <c r="G10" s="97"/>
      <c r="H10" s="97"/>
      <c r="I10" s="97"/>
      <c r="J10" s="97"/>
      <c r="K10" s="97"/>
      <c r="L10" s="62"/>
    </row>
    <row r="11" spans="2:12" ht="12.75">
      <c r="B11" s="51" t="s">
        <v>96</v>
      </c>
      <c r="C11" s="51"/>
      <c r="D11" s="73"/>
      <c r="E11" s="73"/>
      <c r="F11" s="73"/>
      <c r="G11" s="73"/>
      <c r="H11" s="73"/>
      <c r="I11" s="73"/>
      <c r="J11" s="73"/>
      <c r="K11" s="73"/>
      <c r="L11" s="62"/>
    </row>
    <row r="12" spans="1:11" ht="12.75">
      <c r="A12" s="52">
        <v>100</v>
      </c>
      <c r="B12" s="52" t="s">
        <v>97</v>
      </c>
      <c r="D12" s="76">
        <f>'COS-1(P)'!L27</f>
        <v>0</v>
      </c>
      <c r="E12" s="76">
        <f>'COS-1(P)'!M27</f>
        <v>0</v>
      </c>
      <c r="F12" s="76">
        <f>'COS-1(P)'!N27</f>
        <v>0</v>
      </c>
      <c r="G12" s="76">
        <f>'COS-1(P)'!O27</f>
        <v>0</v>
      </c>
      <c r="H12" s="76">
        <f>'COS-1(P)'!P27</f>
        <v>0</v>
      </c>
      <c r="I12" s="76">
        <f>'COS-1(P)'!J27+'COS-1(P)'!K27</f>
        <v>0</v>
      </c>
      <c r="J12" s="76">
        <f>D12+E12+F12+I12</f>
        <v>0</v>
      </c>
      <c r="K12" s="76">
        <f>'COS-1(P)'!H27</f>
        <v>0</v>
      </c>
    </row>
    <row r="13" spans="1:11" ht="12.75">
      <c r="A13" s="52">
        <v>105</v>
      </c>
      <c r="B13" s="52" t="s">
        <v>98</v>
      </c>
      <c r="D13" s="76">
        <f>'COS-1(P)'!L38-'COS-1(P)'!L27-'COS-1(P)'!L37</f>
        <v>0</v>
      </c>
      <c r="E13" s="76">
        <f>'COS-1(P)'!M38-'COS-1(P)'!M27-'COS-1(P)'!M37</f>
        <v>0</v>
      </c>
      <c r="F13" s="76">
        <f>'COS-1(P)'!N38-'COS-1(P)'!N27-'COS-1(P)'!N37</f>
        <v>0</v>
      </c>
      <c r="G13" s="76">
        <f>'COS-1(P)'!O38-'COS-1(P)'!O27-'COS-1(P)'!O37</f>
        <v>0</v>
      </c>
      <c r="H13" s="76">
        <f>'COS-1(P)'!P38-'COS-1(P)'!P27-'COS-1(P)'!P37</f>
        <v>0</v>
      </c>
      <c r="I13" s="76">
        <f>'COS-1(P)'!J38+'COS-1(P)'!K38-'COS-1(P)'!J37-'COS-1(P)'!K37-'COS-1(P)'!J27-'COS-1(P)'!K27</f>
        <v>0</v>
      </c>
      <c r="J13" s="76">
        <f>'COS-1(P)'!I38-'COS-1(P)'!I37</f>
        <v>0</v>
      </c>
      <c r="K13" s="119" t="s">
        <v>78</v>
      </c>
    </row>
    <row r="14" spans="1:11" ht="12.75">
      <c r="A14" s="52">
        <v>110</v>
      </c>
      <c r="B14" s="52" t="s">
        <v>99</v>
      </c>
      <c r="D14" s="76">
        <f>'COS-1(P)'!L37</f>
        <v>0</v>
      </c>
      <c r="E14" s="76">
        <f>'COS-1(P)'!M37</f>
        <v>0</v>
      </c>
      <c r="F14" s="76">
        <f>'COS-1(P)'!N37</f>
        <v>0</v>
      </c>
      <c r="G14" s="76">
        <f>'COS-1(P)'!O37</f>
        <v>0</v>
      </c>
      <c r="H14" s="76">
        <f>'COS-1(P)'!P37</f>
        <v>0</v>
      </c>
      <c r="I14" s="76">
        <f>'COS-1(P)'!J37+'COS-1(P)'!K37</f>
        <v>0</v>
      </c>
      <c r="J14" s="119" t="s">
        <v>78</v>
      </c>
      <c r="K14" s="119" t="s">
        <v>78</v>
      </c>
    </row>
    <row r="15" spans="1:11" ht="12.75">
      <c r="A15" s="52">
        <v>115</v>
      </c>
      <c r="B15" s="52" t="s">
        <v>63</v>
      </c>
      <c r="D15" s="119" t="s">
        <v>78</v>
      </c>
      <c r="E15" s="119" t="s">
        <v>78</v>
      </c>
      <c r="F15" s="76">
        <f>'COS-1(P)'!N75</f>
        <v>0</v>
      </c>
      <c r="G15" s="76">
        <f>'COS-1(P)'!O75</f>
        <v>0</v>
      </c>
      <c r="H15" s="76">
        <f>'COS-1(P)'!P75</f>
        <v>0</v>
      </c>
      <c r="I15" s="119" t="s">
        <v>78</v>
      </c>
      <c r="J15" s="119" t="s">
        <v>78</v>
      </c>
      <c r="K15" s="119" t="s">
        <v>78</v>
      </c>
    </row>
    <row r="16" spans="1:11" ht="12.75">
      <c r="A16" s="52">
        <v>120</v>
      </c>
      <c r="B16" s="52" t="s">
        <v>100</v>
      </c>
      <c r="D16" s="119" t="s">
        <v>78</v>
      </c>
      <c r="E16" s="119" t="s">
        <v>78</v>
      </c>
      <c r="F16" s="76">
        <f>'COS-1(P)'!N43-'COS-1(P)'!N42</f>
        <v>0</v>
      </c>
      <c r="G16" s="76">
        <f>'COS-1(P)'!O43-'COS-1(P)'!O42</f>
        <v>0</v>
      </c>
      <c r="H16" s="76">
        <f>'COS-1(P)'!P43-'COS-1(P)'!P42</f>
        <v>0</v>
      </c>
      <c r="I16" s="119" t="s">
        <v>78</v>
      </c>
      <c r="J16" s="119" t="s">
        <v>78</v>
      </c>
      <c r="K16" s="119" t="s">
        <v>78</v>
      </c>
    </row>
    <row r="17" spans="1:11" ht="12.75">
      <c r="A17" s="52">
        <v>125</v>
      </c>
      <c r="B17" s="52" t="s">
        <v>101</v>
      </c>
      <c r="D17" s="119" t="s">
        <v>78</v>
      </c>
      <c r="E17" s="119" t="s">
        <v>78</v>
      </c>
      <c r="F17" s="120">
        <v>0</v>
      </c>
      <c r="G17" s="120">
        <v>0</v>
      </c>
      <c r="H17" s="120">
        <v>0</v>
      </c>
      <c r="I17" s="119" t="s">
        <v>78</v>
      </c>
      <c r="J17" s="119" t="s">
        <v>78</v>
      </c>
      <c r="K17" s="119" t="s">
        <v>78</v>
      </c>
    </row>
    <row r="18" spans="1:12" ht="12.75">
      <c r="A18" s="52">
        <v>130</v>
      </c>
      <c r="B18" s="52" t="s">
        <v>96</v>
      </c>
      <c r="D18" s="119" t="s">
        <v>78</v>
      </c>
      <c r="E18" s="119" t="s">
        <v>78</v>
      </c>
      <c r="F18" s="76">
        <f>SUM(F12:F16)</f>
        <v>0</v>
      </c>
      <c r="G18" s="76">
        <f>SUM(G12:G16)</f>
        <v>0</v>
      </c>
      <c r="H18" s="76">
        <f>SUM(H12:H16)</f>
        <v>0</v>
      </c>
      <c r="I18" s="119" t="s">
        <v>78</v>
      </c>
      <c r="J18" s="119" t="s">
        <v>78</v>
      </c>
      <c r="K18" s="119" t="s">
        <v>78</v>
      </c>
      <c r="L18" s="52"/>
    </row>
    <row r="19" spans="1:12" ht="12.75">
      <c r="A19" s="52">
        <v>135</v>
      </c>
      <c r="B19" s="52" t="s">
        <v>102</v>
      </c>
      <c r="D19" s="119" t="s">
        <v>78</v>
      </c>
      <c r="E19" s="119" t="s">
        <v>78</v>
      </c>
      <c r="F19" s="76">
        <f>'COS-1(P)'!N14</f>
        <v>0</v>
      </c>
      <c r="G19" s="76">
        <f>'COS-1(P)'!O14</f>
        <v>0</v>
      </c>
      <c r="H19" s="76">
        <f>'COS-1(P)'!P14</f>
        <v>0</v>
      </c>
      <c r="I19" s="119" t="s">
        <v>78</v>
      </c>
      <c r="J19" s="119" t="s">
        <v>78</v>
      </c>
      <c r="K19" s="119" t="s">
        <v>78</v>
      </c>
      <c r="L19" s="52"/>
    </row>
    <row r="20" spans="2:12" ht="12.75">
      <c r="B20" s="63"/>
      <c r="C20" s="63"/>
      <c r="D20" s="121" t="s">
        <v>79</v>
      </c>
      <c r="E20" s="121" t="s">
        <v>79</v>
      </c>
      <c r="F20" s="121" t="s">
        <v>79</v>
      </c>
      <c r="G20" s="121" t="s">
        <v>79</v>
      </c>
      <c r="H20" s="121" t="s">
        <v>79</v>
      </c>
      <c r="I20" s="121" t="s">
        <v>79</v>
      </c>
      <c r="J20" s="121" t="s">
        <v>79</v>
      </c>
      <c r="K20" s="121" t="s">
        <v>79</v>
      </c>
      <c r="L20" s="52"/>
    </row>
    <row r="21" spans="2:12" ht="12.75">
      <c r="B21" s="64" t="s">
        <v>103</v>
      </c>
      <c r="C21" s="64"/>
      <c r="D21" s="121" t="s">
        <v>79</v>
      </c>
      <c r="E21" s="121" t="s">
        <v>79</v>
      </c>
      <c r="F21" s="121" t="s">
        <v>79</v>
      </c>
      <c r="G21" s="121" t="s">
        <v>79</v>
      </c>
      <c r="H21" s="121" t="s">
        <v>79</v>
      </c>
      <c r="I21" s="121" t="s">
        <v>79</v>
      </c>
      <c r="J21" s="121" t="s">
        <v>79</v>
      </c>
      <c r="K21" s="121" t="s">
        <v>79</v>
      </c>
      <c r="L21" s="52"/>
    </row>
    <row r="22" spans="1:12" ht="12.75">
      <c r="A22" s="52">
        <v>140</v>
      </c>
      <c r="B22" s="52" t="s">
        <v>12</v>
      </c>
      <c r="D22" s="76">
        <f>'COS-1(P)'!L66</f>
        <v>0</v>
      </c>
      <c r="E22" s="76">
        <f>'COS-1(P)'!M66</f>
        <v>0</v>
      </c>
      <c r="F22" s="76">
        <f>'COS-1(P)'!N66</f>
        <v>0</v>
      </c>
      <c r="G22" s="76">
        <f>'COS-1(P)'!O66</f>
        <v>0</v>
      </c>
      <c r="H22" s="76">
        <f>'COS-1(P)'!P66</f>
        <v>0</v>
      </c>
      <c r="I22" s="76">
        <f>'COS-1(P)'!J66+'COS-1(P)'!K66</f>
        <v>0</v>
      </c>
      <c r="J22" s="76">
        <f>D22+E22+F22+I22</f>
        <v>0</v>
      </c>
      <c r="K22" s="76">
        <f>'COS-1(P)'!H66</f>
        <v>0</v>
      </c>
      <c r="L22" s="52"/>
    </row>
    <row r="23" spans="1:12" ht="12.75">
      <c r="A23" s="52">
        <v>145</v>
      </c>
      <c r="B23" s="52" t="s">
        <v>104</v>
      </c>
      <c r="D23" s="119" t="s">
        <v>78</v>
      </c>
      <c r="E23" s="119" t="s">
        <v>78</v>
      </c>
      <c r="F23" s="76">
        <f>'COS-1(P)'!N71</f>
        <v>0</v>
      </c>
      <c r="G23" s="76">
        <f>'COS-1(P)'!O71</f>
        <v>0</v>
      </c>
      <c r="H23" s="76">
        <f>'COS-1(P)'!P71</f>
        <v>0</v>
      </c>
      <c r="I23" s="76">
        <f>+'COS-1(P)'!J71+'COS-1(P)'!K71</f>
        <v>0</v>
      </c>
      <c r="J23" s="119" t="s">
        <v>78</v>
      </c>
      <c r="K23" s="119" t="s">
        <v>78</v>
      </c>
      <c r="L23" s="52"/>
    </row>
    <row r="24" spans="1:12" ht="12.75">
      <c r="A24" s="52">
        <v>150</v>
      </c>
      <c r="B24" s="52" t="s">
        <v>105</v>
      </c>
      <c r="D24" s="76">
        <f>'COS-1(P)'!L69</f>
        <v>0</v>
      </c>
      <c r="E24" s="76">
        <f>'COS-1(P)'!M69</f>
        <v>0</v>
      </c>
      <c r="F24" s="76">
        <f>'COS-1(P)'!N69</f>
        <v>0</v>
      </c>
      <c r="G24" s="76">
        <f>'COS-1(P)'!O69</f>
        <v>0</v>
      </c>
      <c r="H24" s="76">
        <f>'COS-1(P)'!P69</f>
        <v>0</v>
      </c>
      <c r="I24" s="76">
        <f>+'COS-1(P)'!J69+'COS-1(P)'!K69</f>
        <v>0</v>
      </c>
      <c r="J24" s="76">
        <f>D24+E24+F24+I24</f>
        <v>0</v>
      </c>
      <c r="K24" s="76">
        <f>'COS-1(P)'!H69</f>
        <v>0</v>
      </c>
      <c r="L24" s="52"/>
    </row>
    <row r="25" spans="1:12" ht="12.75">
      <c r="A25" s="52">
        <v>155</v>
      </c>
      <c r="B25" s="52" t="s">
        <v>60</v>
      </c>
      <c r="D25" s="76">
        <f>'COS-1(P)'!L70</f>
        <v>0</v>
      </c>
      <c r="E25" s="76">
        <f>'COS-1(P)'!M70</f>
        <v>0</v>
      </c>
      <c r="F25" s="76">
        <f>'COS-1(P)'!N70</f>
        <v>0</v>
      </c>
      <c r="G25" s="76">
        <f>'COS-1(P)'!O70</f>
        <v>0</v>
      </c>
      <c r="H25" s="76">
        <f>'COS-1(P)'!P70</f>
        <v>0</v>
      </c>
      <c r="I25" s="76">
        <f>+'COS-1(P)'!J70+'COS-1(P)'!K70</f>
        <v>0</v>
      </c>
      <c r="J25" s="76">
        <f>D25+E25+F25+I25</f>
        <v>0</v>
      </c>
      <c r="K25" s="76">
        <f>'COS-1(P)'!H70</f>
        <v>0</v>
      </c>
      <c r="L25" s="52"/>
    </row>
    <row r="26" spans="1:12" ht="12.75">
      <c r="A26" s="52">
        <v>160</v>
      </c>
      <c r="B26" s="52" t="s">
        <v>62</v>
      </c>
      <c r="D26" s="119" t="s">
        <v>78</v>
      </c>
      <c r="E26" s="119" t="s">
        <v>78</v>
      </c>
      <c r="F26" s="76">
        <f>F22+F23-F24-F25</f>
        <v>0</v>
      </c>
      <c r="G26" s="76">
        <f>G22+G23-G24-G25</f>
        <v>0</v>
      </c>
      <c r="H26" s="76">
        <f>H22+H23-H24-H25</f>
        <v>0</v>
      </c>
      <c r="I26" s="76">
        <f>I22+I23-I24-I25</f>
        <v>0</v>
      </c>
      <c r="J26" s="119" t="s">
        <v>78</v>
      </c>
      <c r="K26" s="119" t="s">
        <v>78</v>
      </c>
      <c r="L26" s="52"/>
    </row>
    <row r="27" spans="4:12" ht="12.75">
      <c r="D27" s="121"/>
      <c r="E27" s="121"/>
      <c r="F27" s="121"/>
      <c r="G27" s="121"/>
      <c r="H27" s="121"/>
      <c r="I27" s="121"/>
      <c r="J27" s="121"/>
      <c r="K27" s="121"/>
      <c r="L27" s="52"/>
    </row>
    <row r="28" spans="1:12" ht="12.75">
      <c r="A28" s="51" t="s">
        <v>106</v>
      </c>
      <c r="B28" s="141" t="s">
        <v>299</v>
      </c>
      <c r="C28" s="51"/>
      <c r="D28" s="121"/>
      <c r="E28" s="121"/>
      <c r="F28" s="121"/>
      <c r="G28" s="121"/>
      <c r="H28" s="121"/>
      <c r="I28" s="121"/>
      <c r="J28" s="121"/>
      <c r="K28" s="121"/>
      <c r="L28" s="52"/>
    </row>
    <row r="29" spans="2:12" ht="12.75">
      <c r="B29" s="51" t="s">
        <v>96</v>
      </c>
      <c r="C29" s="51"/>
      <c r="D29" s="121"/>
      <c r="E29" s="121"/>
      <c r="F29" s="121"/>
      <c r="G29" s="121"/>
      <c r="H29" s="121"/>
      <c r="I29" s="121"/>
      <c r="J29" s="121"/>
      <c r="K29" s="121"/>
      <c r="L29" s="52"/>
    </row>
    <row r="30" spans="1:12" ht="12.75">
      <c r="A30" s="52">
        <v>200</v>
      </c>
      <c r="B30" s="52" t="s">
        <v>97</v>
      </c>
      <c r="D30" s="76">
        <f>+'COS-1(H)'!L27</f>
        <v>0</v>
      </c>
      <c r="E30" s="76">
        <f>+'COS-1(H)'!M27</f>
        <v>0</v>
      </c>
      <c r="F30" s="76">
        <f>+'COS-1(H)'!N27</f>
        <v>0</v>
      </c>
      <c r="G30" s="76">
        <f>+'COS-1(H)'!O27</f>
        <v>0</v>
      </c>
      <c r="H30" s="76">
        <f>+'COS-1(H)'!P27</f>
        <v>0</v>
      </c>
      <c r="I30" s="76">
        <f>+'COS-1(H)'!J27+'COS-1(H)'!K27</f>
        <v>0</v>
      </c>
      <c r="J30" s="76">
        <f>+'COS-1(H)'!I27</f>
        <v>0</v>
      </c>
      <c r="K30" s="76">
        <f>+'COS-1(H)'!H27</f>
        <v>0</v>
      </c>
      <c r="L30" s="52"/>
    </row>
    <row r="31" spans="1:12" ht="12.75">
      <c r="A31" s="52">
        <v>205</v>
      </c>
      <c r="B31" s="52" t="s">
        <v>98</v>
      </c>
      <c r="D31" s="76">
        <f>+'COS-1(H)'!L38-'COS-1(H)'!L37-'COS-1(H)'!L27</f>
        <v>0</v>
      </c>
      <c r="E31" s="76">
        <f>+'COS-1(H)'!M38-'COS-1(H)'!M37-'COS-1(H)'!M27</f>
        <v>0</v>
      </c>
      <c r="F31" s="76">
        <f>+'COS-1(H)'!N38-'COS-1(H)'!N37-'COS-1(H)'!N27</f>
        <v>0</v>
      </c>
      <c r="G31" s="76">
        <f>+'COS-1(H)'!O38-'COS-1(H)'!O37-'COS-1(H)'!O27</f>
        <v>0</v>
      </c>
      <c r="H31" s="76">
        <f>+'COS-1(H)'!P38-'COS-1(H)'!P37-'COS-1(H)'!P27</f>
        <v>0</v>
      </c>
      <c r="I31" s="76">
        <f>+'COS-1(H)'!J38+'COS-1(H)'!K38-'COS-1(H)'!J37-'COS-1(H)'!K37-'COS-1(H)'!J27-'COS-1(H)'!K27</f>
        <v>0</v>
      </c>
      <c r="J31" s="76">
        <f>+'COS-1(H)'!I38-'COS-1(H)'!I37-'COS-1(H)'!I27</f>
        <v>0</v>
      </c>
      <c r="K31" s="119" t="s">
        <v>78</v>
      </c>
      <c r="L31" s="52"/>
    </row>
    <row r="32" spans="1:12" ht="12.75">
      <c r="A32" s="52">
        <v>210</v>
      </c>
      <c r="B32" s="52" t="s">
        <v>99</v>
      </c>
      <c r="D32" s="76">
        <f>+'COS-1(H)'!L37</f>
        <v>0</v>
      </c>
      <c r="E32" s="76">
        <f>+'COS-1(H)'!M37</f>
        <v>0</v>
      </c>
      <c r="F32" s="76">
        <f>+'COS-1(H)'!N37</f>
        <v>0</v>
      </c>
      <c r="G32" s="76">
        <f>+'COS-1(H)'!O37</f>
        <v>0</v>
      </c>
      <c r="H32" s="76">
        <f>+'COS-1(H)'!P37</f>
        <v>0</v>
      </c>
      <c r="I32" s="76">
        <f>+'COS-1(H)'!J37+'COS-1(H)'!K37</f>
        <v>0</v>
      </c>
      <c r="J32" s="119" t="s">
        <v>78</v>
      </c>
      <c r="K32" s="119" t="s">
        <v>78</v>
      </c>
      <c r="L32" s="52"/>
    </row>
    <row r="33" spans="1:12" ht="12.75">
      <c r="A33" s="52">
        <v>215</v>
      </c>
      <c r="B33" s="52" t="s">
        <v>63</v>
      </c>
      <c r="D33" s="119" t="s">
        <v>78</v>
      </c>
      <c r="E33" s="119" t="s">
        <v>78</v>
      </c>
      <c r="F33" s="76">
        <f>+'COS-1(H)'!N75</f>
        <v>0</v>
      </c>
      <c r="G33" s="76">
        <f>+'COS-1(H)'!O75</f>
        <v>0</v>
      </c>
      <c r="H33" s="76">
        <f>+'COS-1(H)'!P75</f>
        <v>0</v>
      </c>
      <c r="I33" s="119" t="s">
        <v>78</v>
      </c>
      <c r="J33" s="119" t="s">
        <v>78</v>
      </c>
      <c r="K33" s="119" t="s">
        <v>78</v>
      </c>
      <c r="L33" s="52"/>
    </row>
    <row r="34" spans="1:12" ht="12.75">
      <c r="A34" s="52">
        <v>220</v>
      </c>
      <c r="B34" s="52" t="s">
        <v>100</v>
      </c>
      <c r="D34" s="119" t="s">
        <v>78</v>
      </c>
      <c r="E34" s="119" t="s">
        <v>78</v>
      </c>
      <c r="F34" s="76">
        <f>+'COS-1(H)'!N43-'COS-1(H)'!N42</f>
        <v>0</v>
      </c>
      <c r="G34" s="76">
        <f>+'COS-1(H)'!O43-'COS-1(H)'!O42</f>
        <v>0</v>
      </c>
      <c r="H34" s="76">
        <f>+'COS-1(H)'!P43-'COS-1(H)'!P42</f>
        <v>0</v>
      </c>
      <c r="I34" s="119" t="s">
        <v>78</v>
      </c>
      <c r="J34" s="119" t="s">
        <v>78</v>
      </c>
      <c r="K34" s="119" t="s">
        <v>78</v>
      </c>
      <c r="L34" s="52"/>
    </row>
    <row r="35" spans="1:12" ht="12.75">
      <c r="A35" s="52">
        <v>225</v>
      </c>
      <c r="B35" s="52" t="s">
        <v>101</v>
      </c>
      <c r="D35" s="119" t="s">
        <v>78</v>
      </c>
      <c r="E35" s="119" t="s">
        <v>78</v>
      </c>
      <c r="F35" s="76">
        <v>0</v>
      </c>
      <c r="G35" s="76">
        <v>0</v>
      </c>
      <c r="H35" s="76">
        <v>0</v>
      </c>
      <c r="I35" s="119" t="s">
        <v>78</v>
      </c>
      <c r="J35" s="119" t="s">
        <v>78</v>
      </c>
      <c r="K35" s="119" t="s">
        <v>78</v>
      </c>
      <c r="L35" s="52"/>
    </row>
    <row r="36" spans="1:12" ht="12.75">
      <c r="A36" s="52">
        <v>230</v>
      </c>
      <c r="B36" s="52" t="s">
        <v>96</v>
      </c>
      <c r="D36" s="119" t="s">
        <v>78</v>
      </c>
      <c r="E36" s="119" t="s">
        <v>78</v>
      </c>
      <c r="F36" s="76">
        <f>SUM(F30:F35)</f>
        <v>0</v>
      </c>
      <c r="G36" s="76">
        <f>SUM(G30:G35)</f>
        <v>0</v>
      </c>
      <c r="H36" s="76">
        <f>SUM(H30:H35)</f>
        <v>0</v>
      </c>
      <c r="I36" s="119" t="s">
        <v>78</v>
      </c>
      <c r="J36" s="119" t="s">
        <v>78</v>
      </c>
      <c r="K36" s="119" t="s">
        <v>78</v>
      </c>
      <c r="L36" s="52"/>
    </row>
    <row r="37" spans="1:12" ht="12.75">
      <c r="A37" s="52">
        <v>235</v>
      </c>
      <c r="B37" s="52" t="s">
        <v>102</v>
      </c>
      <c r="D37" s="119" t="s">
        <v>78</v>
      </c>
      <c r="E37" s="119" t="s">
        <v>78</v>
      </c>
      <c r="F37" s="76">
        <f>+'COS-1(H)'!N14</f>
        <v>0</v>
      </c>
      <c r="G37" s="76">
        <f>+'COS-1(H)'!O14</f>
        <v>0</v>
      </c>
      <c r="H37" s="76">
        <f>+'COS-1(H)'!P14</f>
        <v>0</v>
      </c>
      <c r="I37" s="119" t="s">
        <v>78</v>
      </c>
      <c r="J37" s="119" t="s">
        <v>78</v>
      </c>
      <c r="K37" s="119" t="s">
        <v>78</v>
      </c>
      <c r="L37" s="52"/>
    </row>
    <row r="38" spans="4:12" ht="12.75">
      <c r="D38" s="121" t="s">
        <v>79</v>
      </c>
      <c r="E38" s="121" t="s">
        <v>79</v>
      </c>
      <c r="F38" s="121" t="s">
        <v>79</v>
      </c>
      <c r="G38" s="121" t="s">
        <v>79</v>
      </c>
      <c r="H38" s="121" t="s">
        <v>79</v>
      </c>
      <c r="I38" s="121" t="s">
        <v>79</v>
      </c>
      <c r="J38" s="121" t="s">
        <v>79</v>
      </c>
      <c r="K38" s="121" t="s">
        <v>79</v>
      </c>
      <c r="L38" s="52"/>
    </row>
    <row r="39" spans="2:12" ht="12.75">
      <c r="B39" s="51" t="s">
        <v>103</v>
      </c>
      <c r="C39" s="51"/>
      <c r="D39" s="121" t="s">
        <v>79</v>
      </c>
      <c r="E39" s="121" t="s">
        <v>79</v>
      </c>
      <c r="F39" s="121" t="s">
        <v>79</v>
      </c>
      <c r="G39" s="121" t="s">
        <v>79</v>
      </c>
      <c r="H39" s="121" t="s">
        <v>79</v>
      </c>
      <c r="I39" s="121" t="s">
        <v>79</v>
      </c>
      <c r="J39" s="121" t="s">
        <v>79</v>
      </c>
      <c r="K39" s="121" t="s">
        <v>79</v>
      </c>
      <c r="L39" s="52"/>
    </row>
    <row r="40" spans="1:12" ht="12.75">
      <c r="A40" s="52">
        <v>240</v>
      </c>
      <c r="B40" s="52" t="s">
        <v>12</v>
      </c>
      <c r="D40" s="76">
        <f>+'COS-1(H)'!L66</f>
        <v>0</v>
      </c>
      <c r="E40" s="76">
        <f>+'COS-1(H)'!M66</f>
        <v>0</v>
      </c>
      <c r="F40" s="76">
        <f>+'COS-1(H)'!N66</f>
        <v>0</v>
      </c>
      <c r="G40" s="76">
        <f>+'COS-1(H)'!O66</f>
        <v>0</v>
      </c>
      <c r="H40" s="76">
        <f>+'COS-1(H)'!P66</f>
        <v>0</v>
      </c>
      <c r="I40" s="76">
        <f>+'COS-1(H)'!J66+'COS-1(H)'!K66</f>
        <v>0</v>
      </c>
      <c r="J40" s="76">
        <f>+'COS-1(H)'!I66</f>
        <v>0</v>
      </c>
      <c r="K40" s="76">
        <f>+'COS-1(H)'!H66</f>
        <v>0</v>
      </c>
      <c r="L40" s="52"/>
    </row>
    <row r="41" spans="1:12" ht="12.75">
      <c r="A41" s="52">
        <v>245</v>
      </c>
      <c r="B41" s="52" t="s">
        <v>104</v>
      </c>
      <c r="D41" s="119" t="s">
        <v>78</v>
      </c>
      <c r="E41" s="119" t="s">
        <v>78</v>
      </c>
      <c r="F41" s="76">
        <f>+'COS-1(H)'!N71</f>
        <v>0</v>
      </c>
      <c r="G41" s="76">
        <f>+'COS-1(H)'!O71</f>
        <v>0</v>
      </c>
      <c r="H41" s="76">
        <f>+'COS-1(H)'!P71</f>
        <v>0</v>
      </c>
      <c r="I41" s="76">
        <f>+'COS-1(H)'!J71+'COS-1(H)'!K71</f>
        <v>0</v>
      </c>
      <c r="J41" s="119" t="s">
        <v>78</v>
      </c>
      <c r="K41" s="119" t="s">
        <v>78</v>
      </c>
      <c r="L41" s="52"/>
    </row>
    <row r="42" spans="1:12" ht="12.75">
      <c r="A42" s="52">
        <v>250</v>
      </c>
      <c r="B42" s="52" t="s">
        <v>105</v>
      </c>
      <c r="D42" s="76">
        <f>+'COS-1(H)'!L69</f>
        <v>0</v>
      </c>
      <c r="E42" s="76">
        <f>+'COS-1(H)'!M69</f>
        <v>0</v>
      </c>
      <c r="F42" s="76">
        <f>+'COS-1(H)'!N69</f>
        <v>0</v>
      </c>
      <c r="G42" s="76">
        <f>+'COS-1(H)'!O69</f>
        <v>0</v>
      </c>
      <c r="H42" s="76">
        <f>+'COS-1(H)'!P69</f>
        <v>0</v>
      </c>
      <c r="I42" s="76">
        <f>+'COS-1(H)'!J69+'COS-1(H)'!K69</f>
        <v>0</v>
      </c>
      <c r="J42" s="76">
        <f>+'COS-1(H)'!I69</f>
        <v>0</v>
      </c>
      <c r="K42" s="76">
        <f>+'COS-1(H)'!H69</f>
        <v>0</v>
      </c>
      <c r="L42" s="52"/>
    </row>
    <row r="43" spans="1:12" ht="12.75">
      <c r="A43" s="52">
        <v>255</v>
      </c>
      <c r="B43" s="52" t="s">
        <v>60</v>
      </c>
      <c r="D43" s="76">
        <f>+'COS-1(H)'!L70</f>
        <v>0</v>
      </c>
      <c r="E43" s="76">
        <f>+'COS-1(H)'!M70</f>
        <v>0</v>
      </c>
      <c r="F43" s="76">
        <f>+'COS-1(H)'!N70</f>
        <v>0</v>
      </c>
      <c r="G43" s="76">
        <f>+'COS-1(H)'!O70</f>
        <v>0</v>
      </c>
      <c r="H43" s="76">
        <f>+'COS-1(H)'!P70</f>
        <v>0</v>
      </c>
      <c r="I43" s="76">
        <f>+'COS-1(H)'!J70+'COS-1(H)'!K70</f>
        <v>0</v>
      </c>
      <c r="J43" s="76">
        <f>+'COS-1(H)'!I70</f>
        <v>0</v>
      </c>
      <c r="K43" s="76">
        <f>+'COS-1(H)'!H70</f>
        <v>0</v>
      </c>
      <c r="L43" s="52"/>
    </row>
    <row r="44" spans="1:12" ht="12.75">
      <c r="A44" s="52">
        <v>260</v>
      </c>
      <c r="B44" s="52" t="s">
        <v>62</v>
      </c>
      <c r="D44" s="119" t="s">
        <v>78</v>
      </c>
      <c r="E44" s="119" t="s">
        <v>78</v>
      </c>
      <c r="F44" s="76">
        <f>F40+F41-F42-F43</f>
        <v>0</v>
      </c>
      <c r="G44" s="76">
        <f>G40+G41-G42-G43</f>
        <v>0</v>
      </c>
      <c r="H44" s="76">
        <f>H40+H41-H42-H43</f>
        <v>0</v>
      </c>
      <c r="I44" s="76">
        <f>I40+I41-I42-I43</f>
        <v>0</v>
      </c>
      <c r="J44" s="119" t="s">
        <v>78</v>
      </c>
      <c r="K44" s="119" t="s">
        <v>78</v>
      </c>
      <c r="L44" s="52"/>
    </row>
    <row r="45" spans="4:12" ht="12.75">
      <c r="D45" s="76"/>
      <c r="E45" s="76"/>
      <c r="F45" s="76"/>
      <c r="G45" s="76"/>
      <c r="H45" s="76"/>
      <c r="I45" s="76"/>
      <c r="J45" s="76"/>
      <c r="K45" s="76"/>
      <c r="L45" s="52"/>
    </row>
    <row r="46" spans="1:12" ht="12.75">
      <c r="A46" s="51" t="s">
        <v>232</v>
      </c>
      <c r="B46" s="141" t="s">
        <v>283</v>
      </c>
      <c r="D46" s="97"/>
      <c r="E46" s="97"/>
      <c r="F46" s="97"/>
      <c r="G46" s="97"/>
      <c r="H46" s="97"/>
      <c r="I46" s="97"/>
      <c r="J46" s="97"/>
      <c r="K46" s="97"/>
      <c r="L46" s="52"/>
    </row>
    <row r="47" spans="2:12" ht="12.75">
      <c r="B47" s="51" t="s">
        <v>96</v>
      </c>
      <c r="C47" s="51"/>
      <c r="D47" s="97"/>
      <c r="E47" s="97"/>
      <c r="F47" s="97"/>
      <c r="G47" s="97"/>
      <c r="H47" s="97"/>
      <c r="I47" s="97"/>
      <c r="J47" s="97"/>
      <c r="K47" s="97"/>
      <c r="L47" s="52"/>
    </row>
    <row r="48" spans="1:12" ht="12.75">
      <c r="A48" s="52">
        <v>100</v>
      </c>
      <c r="B48" s="52" t="s">
        <v>97</v>
      </c>
      <c r="D48" s="120">
        <v>0</v>
      </c>
      <c r="E48" s="120">
        <v>0</v>
      </c>
      <c r="F48" s="120">
        <v>0</v>
      </c>
      <c r="G48" s="120">
        <v>0</v>
      </c>
      <c r="H48" s="120">
        <v>0</v>
      </c>
      <c r="I48" s="120">
        <v>0</v>
      </c>
      <c r="J48" s="76">
        <f>D48+E48+F48+I48</f>
        <v>0</v>
      </c>
      <c r="K48" s="76">
        <v>0</v>
      </c>
      <c r="L48" s="52"/>
    </row>
    <row r="49" spans="1:11" ht="12.75">
      <c r="A49" s="52">
        <v>105</v>
      </c>
      <c r="B49" s="52" t="s">
        <v>98</v>
      </c>
      <c r="D49" s="120">
        <v>0</v>
      </c>
      <c r="E49" s="120">
        <v>0</v>
      </c>
      <c r="F49" s="120">
        <v>0</v>
      </c>
      <c r="G49" s="120">
        <v>0</v>
      </c>
      <c r="H49" s="120">
        <v>0</v>
      </c>
      <c r="I49" s="120">
        <v>0</v>
      </c>
      <c r="J49" s="76">
        <f>D49+E49+F49+I49</f>
        <v>0</v>
      </c>
      <c r="K49" s="119" t="s">
        <v>78</v>
      </c>
    </row>
    <row r="50" spans="1:11" ht="12.75">
      <c r="A50" s="52">
        <v>110</v>
      </c>
      <c r="B50" s="52" t="s">
        <v>99</v>
      </c>
      <c r="D50" s="120">
        <v>0</v>
      </c>
      <c r="E50" s="120">
        <v>0</v>
      </c>
      <c r="F50" s="120">
        <v>0</v>
      </c>
      <c r="G50" s="120">
        <v>0</v>
      </c>
      <c r="H50" s="120">
        <v>0</v>
      </c>
      <c r="I50" s="120">
        <v>0</v>
      </c>
      <c r="J50" s="119" t="s">
        <v>78</v>
      </c>
      <c r="K50" s="119" t="s">
        <v>78</v>
      </c>
    </row>
    <row r="51" spans="1:11" ht="12.75">
      <c r="A51" s="52">
        <v>115</v>
      </c>
      <c r="B51" s="52" t="s">
        <v>63</v>
      </c>
      <c r="D51" s="119" t="s">
        <v>78</v>
      </c>
      <c r="E51" s="119" t="s">
        <v>78</v>
      </c>
      <c r="F51" s="120">
        <v>0</v>
      </c>
      <c r="G51" s="120">
        <v>0</v>
      </c>
      <c r="H51" s="120">
        <v>0</v>
      </c>
      <c r="I51" s="120">
        <v>0</v>
      </c>
      <c r="J51" s="119" t="s">
        <v>78</v>
      </c>
      <c r="K51" s="119" t="s">
        <v>78</v>
      </c>
    </row>
    <row r="52" spans="1:11" ht="12.75">
      <c r="A52" s="52">
        <v>120</v>
      </c>
      <c r="B52" s="52" t="s">
        <v>100</v>
      </c>
      <c r="D52" s="119" t="s">
        <v>78</v>
      </c>
      <c r="E52" s="119" t="s">
        <v>78</v>
      </c>
      <c r="F52" s="120">
        <v>0</v>
      </c>
      <c r="G52" s="120">
        <v>0</v>
      </c>
      <c r="H52" s="120">
        <v>0</v>
      </c>
      <c r="I52" s="120">
        <v>0</v>
      </c>
      <c r="J52" s="119" t="s">
        <v>78</v>
      </c>
      <c r="K52" s="119" t="s">
        <v>78</v>
      </c>
    </row>
    <row r="53" spans="1:11" ht="12.75">
      <c r="A53" s="52">
        <v>125</v>
      </c>
      <c r="B53" s="52" t="s">
        <v>101</v>
      </c>
      <c r="D53" s="119" t="s">
        <v>78</v>
      </c>
      <c r="E53" s="119" t="s">
        <v>78</v>
      </c>
      <c r="F53" s="120">
        <v>0</v>
      </c>
      <c r="G53" s="120">
        <v>0</v>
      </c>
      <c r="H53" s="120">
        <v>0</v>
      </c>
      <c r="I53" s="120">
        <v>0</v>
      </c>
      <c r="J53" s="119" t="s">
        <v>78</v>
      </c>
      <c r="K53" s="119" t="s">
        <v>78</v>
      </c>
    </row>
    <row r="54" spans="1:11" ht="12.75">
      <c r="A54" s="52">
        <v>130</v>
      </c>
      <c r="B54" s="52" t="s">
        <v>96</v>
      </c>
      <c r="D54" s="119" t="s">
        <v>78</v>
      </c>
      <c r="E54" s="119" t="s">
        <v>78</v>
      </c>
      <c r="F54" s="120">
        <v>0</v>
      </c>
      <c r="G54" s="120">
        <v>0</v>
      </c>
      <c r="H54" s="120">
        <v>0</v>
      </c>
      <c r="I54" s="120">
        <v>0</v>
      </c>
      <c r="J54" s="119" t="s">
        <v>78</v>
      </c>
      <c r="K54" s="119" t="s">
        <v>78</v>
      </c>
    </row>
    <row r="55" spans="1:11" ht="12.75">
      <c r="A55" s="52">
        <v>135</v>
      </c>
      <c r="B55" s="52" t="s">
        <v>102</v>
      </c>
      <c r="D55" s="119" t="s">
        <v>78</v>
      </c>
      <c r="E55" s="119" t="s">
        <v>78</v>
      </c>
      <c r="F55" s="120">
        <v>0</v>
      </c>
      <c r="G55" s="120">
        <v>0</v>
      </c>
      <c r="H55" s="120">
        <v>0</v>
      </c>
      <c r="I55" s="120">
        <v>0</v>
      </c>
      <c r="J55" s="119" t="s">
        <v>78</v>
      </c>
      <c r="K55" s="119" t="s">
        <v>78</v>
      </c>
    </row>
    <row r="56" spans="2:11" ht="12.75">
      <c r="B56" s="63"/>
      <c r="C56" s="63"/>
      <c r="D56" s="121" t="s">
        <v>79</v>
      </c>
      <c r="E56" s="121" t="s">
        <v>79</v>
      </c>
      <c r="F56" s="121" t="s">
        <v>79</v>
      </c>
      <c r="G56" s="121" t="s">
        <v>79</v>
      </c>
      <c r="H56" s="121" t="s">
        <v>79</v>
      </c>
      <c r="I56" s="121" t="s">
        <v>79</v>
      </c>
      <c r="J56" s="121" t="s">
        <v>79</v>
      </c>
      <c r="K56" s="121" t="s">
        <v>79</v>
      </c>
    </row>
    <row r="57" spans="2:11" ht="12.75">
      <c r="B57" s="64" t="s">
        <v>103</v>
      </c>
      <c r="C57" s="64"/>
      <c r="D57" s="121" t="s">
        <v>79</v>
      </c>
      <c r="E57" s="121" t="s">
        <v>79</v>
      </c>
      <c r="F57" s="121" t="s">
        <v>79</v>
      </c>
      <c r="G57" s="121" t="s">
        <v>79</v>
      </c>
      <c r="H57" s="121" t="s">
        <v>79</v>
      </c>
      <c r="I57" s="121" t="s">
        <v>79</v>
      </c>
      <c r="J57" s="121" t="s">
        <v>79</v>
      </c>
      <c r="K57" s="121" t="s">
        <v>79</v>
      </c>
    </row>
    <row r="58" spans="1:11" ht="12.75">
      <c r="A58" s="52">
        <v>140</v>
      </c>
      <c r="B58" s="52" t="s">
        <v>12</v>
      </c>
      <c r="D58" s="120">
        <v>0</v>
      </c>
      <c r="E58" s="120">
        <v>0</v>
      </c>
      <c r="F58" s="120">
        <v>0</v>
      </c>
      <c r="G58" s="120">
        <v>0</v>
      </c>
      <c r="H58" s="120">
        <v>0</v>
      </c>
      <c r="I58" s="120">
        <v>0</v>
      </c>
      <c r="J58" s="76">
        <f>D58+E58+F58+I58</f>
        <v>0</v>
      </c>
      <c r="K58" s="76">
        <v>0</v>
      </c>
    </row>
    <row r="59" spans="1:11" ht="12.75">
      <c r="A59" s="52">
        <v>145</v>
      </c>
      <c r="B59" s="52" t="s">
        <v>104</v>
      </c>
      <c r="D59" s="119" t="s">
        <v>78</v>
      </c>
      <c r="E59" s="119" t="s">
        <v>78</v>
      </c>
      <c r="F59" s="120">
        <v>0</v>
      </c>
      <c r="G59" s="120">
        <v>0</v>
      </c>
      <c r="H59" s="120">
        <v>0</v>
      </c>
      <c r="I59" s="120">
        <v>0</v>
      </c>
      <c r="J59" s="119" t="s">
        <v>78</v>
      </c>
      <c r="K59" s="119" t="s">
        <v>78</v>
      </c>
    </row>
    <row r="60" spans="1:11" ht="12.75">
      <c r="A60" s="52">
        <v>150</v>
      </c>
      <c r="B60" s="52" t="s">
        <v>105</v>
      </c>
      <c r="D60" s="120">
        <v>0</v>
      </c>
      <c r="E60" s="120">
        <v>0</v>
      </c>
      <c r="F60" s="120">
        <v>0</v>
      </c>
      <c r="G60" s="120">
        <v>0</v>
      </c>
      <c r="H60" s="120">
        <v>0</v>
      </c>
      <c r="I60" s="120">
        <v>0</v>
      </c>
      <c r="J60" s="76">
        <f>D60+E60+F60+I60</f>
        <v>0</v>
      </c>
      <c r="K60" s="76">
        <v>0</v>
      </c>
    </row>
    <row r="61" spans="1:11" ht="12.75">
      <c r="A61" s="52">
        <v>155</v>
      </c>
      <c r="B61" s="52" t="s">
        <v>60</v>
      </c>
      <c r="D61" s="120">
        <v>0</v>
      </c>
      <c r="E61" s="120">
        <v>0</v>
      </c>
      <c r="F61" s="120">
        <v>0</v>
      </c>
      <c r="G61" s="120">
        <v>0</v>
      </c>
      <c r="H61" s="120">
        <v>0</v>
      </c>
      <c r="I61" s="120">
        <v>0</v>
      </c>
      <c r="J61" s="76">
        <f>D61+E61+F61+I61</f>
        <v>0</v>
      </c>
      <c r="K61" s="76">
        <v>0</v>
      </c>
    </row>
    <row r="62" spans="1:11" ht="12.75">
      <c r="A62" s="52">
        <v>160</v>
      </c>
      <c r="B62" s="52" t="s">
        <v>62</v>
      </c>
      <c r="D62" s="119" t="s">
        <v>78</v>
      </c>
      <c r="E62" s="119" t="s">
        <v>78</v>
      </c>
      <c r="F62" s="120">
        <v>0</v>
      </c>
      <c r="G62" s="120">
        <v>0</v>
      </c>
      <c r="H62" s="120">
        <v>0</v>
      </c>
      <c r="I62" s="120">
        <v>0</v>
      </c>
      <c r="J62" s="119" t="s">
        <v>78</v>
      </c>
      <c r="K62" s="119" t="s">
        <v>78</v>
      </c>
    </row>
    <row r="63" spans="4:11" ht="12.75">
      <c r="D63" s="121"/>
      <c r="E63" s="121"/>
      <c r="F63" s="121"/>
      <c r="G63" s="121"/>
      <c r="H63" s="121"/>
      <c r="I63" s="121"/>
      <c r="J63" s="121"/>
      <c r="K63" s="121"/>
    </row>
    <row r="64" spans="1:11" ht="12.75">
      <c r="A64" s="51" t="s">
        <v>106</v>
      </c>
      <c r="B64" s="141" t="s">
        <v>300</v>
      </c>
      <c r="C64" s="51"/>
      <c r="D64" s="121"/>
      <c r="E64" s="121"/>
      <c r="F64" s="121"/>
      <c r="G64" s="121"/>
      <c r="H64" s="121"/>
      <c r="I64" s="121"/>
      <c r="J64" s="121"/>
      <c r="K64" s="121"/>
    </row>
    <row r="65" spans="2:11" ht="12.75">
      <c r="B65" s="51" t="s">
        <v>96</v>
      </c>
      <c r="C65" s="51"/>
      <c r="D65" s="121"/>
      <c r="E65" s="121"/>
      <c r="F65" s="121"/>
      <c r="G65" s="121"/>
      <c r="H65" s="121"/>
      <c r="I65" s="121"/>
      <c r="J65" s="121"/>
      <c r="K65" s="121"/>
    </row>
    <row r="66" spans="1:11" ht="12.75">
      <c r="A66" s="52">
        <v>200</v>
      </c>
      <c r="B66" s="52" t="s">
        <v>97</v>
      </c>
      <c r="D66" s="120">
        <v>0</v>
      </c>
      <c r="E66" s="120">
        <v>0</v>
      </c>
      <c r="F66" s="120">
        <v>0</v>
      </c>
      <c r="G66" s="119" t="s">
        <v>78</v>
      </c>
      <c r="H66" s="119" t="s">
        <v>78</v>
      </c>
      <c r="I66" s="120">
        <v>0</v>
      </c>
      <c r="J66" s="76">
        <f>D66+E66+F66+I66</f>
        <v>0</v>
      </c>
      <c r="K66" s="76">
        <v>0</v>
      </c>
    </row>
    <row r="67" spans="1:11" ht="12.75">
      <c r="A67" s="52">
        <v>205</v>
      </c>
      <c r="B67" s="52" t="s">
        <v>98</v>
      </c>
      <c r="D67" s="120">
        <v>0</v>
      </c>
      <c r="E67" s="120">
        <v>0</v>
      </c>
      <c r="F67" s="120">
        <v>0</v>
      </c>
      <c r="G67" s="119" t="s">
        <v>78</v>
      </c>
      <c r="H67" s="119" t="s">
        <v>78</v>
      </c>
      <c r="I67" s="120">
        <v>0</v>
      </c>
      <c r="J67" s="76">
        <f>D67+E67+F67+I67</f>
        <v>0</v>
      </c>
      <c r="K67" s="119" t="s">
        <v>78</v>
      </c>
    </row>
    <row r="68" spans="1:11" ht="12.75">
      <c r="A68" s="52">
        <v>210</v>
      </c>
      <c r="B68" s="52" t="s">
        <v>99</v>
      </c>
      <c r="D68" s="120">
        <v>0</v>
      </c>
      <c r="E68" s="120">
        <v>0</v>
      </c>
      <c r="F68" s="120">
        <v>0</v>
      </c>
      <c r="G68" s="119" t="s">
        <v>78</v>
      </c>
      <c r="H68" s="119" t="s">
        <v>78</v>
      </c>
      <c r="I68" s="120">
        <v>0</v>
      </c>
      <c r="J68" s="76">
        <f>D68+E68+F68+I68</f>
        <v>0</v>
      </c>
      <c r="K68" s="119" t="s">
        <v>78</v>
      </c>
    </row>
    <row r="69" spans="1:11" ht="12.75">
      <c r="A69" s="52">
        <v>215</v>
      </c>
      <c r="B69" s="52" t="s">
        <v>63</v>
      </c>
      <c r="D69" s="120">
        <v>0</v>
      </c>
      <c r="E69" s="119" t="s">
        <v>78</v>
      </c>
      <c r="F69" s="120">
        <v>0</v>
      </c>
      <c r="G69" s="119" t="s">
        <v>78</v>
      </c>
      <c r="H69" s="119" t="s">
        <v>78</v>
      </c>
      <c r="I69" s="120">
        <v>0</v>
      </c>
      <c r="J69" s="119" t="s">
        <v>78</v>
      </c>
      <c r="K69" s="119" t="s">
        <v>78</v>
      </c>
    </row>
    <row r="70" spans="1:11" ht="12.75">
      <c r="A70" s="52">
        <v>220</v>
      </c>
      <c r="B70" s="52" t="s">
        <v>100</v>
      </c>
      <c r="D70" s="120">
        <v>0</v>
      </c>
      <c r="E70" s="119" t="s">
        <v>78</v>
      </c>
      <c r="F70" s="120">
        <v>0</v>
      </c>
      <c r="G70" s="119" t="s">
        <v>78</v>
      </c>
      <c r="H70" s="119" t="s">
        <v>78</v>
      </c>
      <c r="I70" s="120">
        <v>0</v>
      </c>
      <c r="J70" s="119" t="s">
        <v>78</v>
      </c>
      <c r="K70" s="119" t="s">
        <v>78</v>
      </c>
    </row>
    <row r="71" spans="1:11" ht="12.75">
      <c r="A71" s="52">
        <v>225</v>
      </c>
      <c r="B71" s="52" t="s">
        <v>101</v>
      </c>
      <c r="D71" s="120">
        <v>0</v>
      </c>
      <c r="E71" s="119" t="s">
        <v>78</v>
      </c>
      <c r="F71" s="120">
        <v>0</v>
      </c>
      <c r="G71" s="119" t="s">
        <v>78</v>
      </c>
      <c r="H71" s="119" t="s">
        <v>78</v>
      </c>
      <c r="I71" s="120">
        <v>0</v>
      </c>
      <c r="J71" s="119" t="s">
        <v>78</v>
      </c>
      <c r="K71" s="119" t="s">
        <v>78</v>
      </c>
    </row>
    <row r="72" spans="1:11" ht="12.75">
      <c r="A72" s="52">
        <v>230</v>
      </c>
      <c r="B72" s="52" t="s">
        <v>96</v>
      </c>
      <c r="D72" s="120">
        <v>0</v>
      </c>
      <c r="E72" s="119" t="s">
        <v>78</v>
      </c>
      <c r="F72" s="120">
        <v>0</v>
      </c>
      <c r="G72" s="119" t="s">
        <v>78</v>
      </c>
      <c r="H72" s="119" t="s">
        <v>78</v>
      </c>
      <c r="I72" s="120">
        <v>0</v>
      </c>
      <c r="J72" s="119" t="s">
        <v>78</v>
      </c>
      <c r="K72" s="119" t="s">
        <v>78</v>
      </c>
    </row>
    <row r="73" spans="1:11" ht="12.75">
      <c r="A73" s="52">
        <v>235</v>
      </c>
      <c r="B73" s="52" t="s">
        <v>102</v>
      </c>
      <c r="D73" s="120">
        <v>0</v>
      </c>
      <c r="E73" s="119" t="s">
        <v>78</v>
      </c>
      <c r="F73" s="120">
        <v>0</v>
      </c>
      <c r="G73" s="119" t="s">
        <v>78</v>
      </c>
      <c r="H73" s="119" t="s">
        <v>78</v>
      </c>
      <c r="I73" s="120">
        <v>0</v>
      </c>
      <c r="J73" s="119" t="s">
        <v>78</v>
      </c>
      <c r="K73" s="119" t="s">
        <v>78</v>
      </c>
    </row>
    <row r="74" spans="4:11" ht="12.75">
      <c r="D74" s="121" t="s">
        <v>79</v>
      </c>
      <c r="E74" s="121" t="s">
        <v>79</v>
      </c>
      <c r="F74" s="121" t="s">
        <v>79</v>
      </c>
      <c r="G74" s="121" t="s">
        <v>79</v>
      </c>
      <c r="H74" s="121" t="s">
        <v>79</v>
      </c>
      <c r="I74" s="121" t="s">
        <v>79</v>
      </c>
      <c r="J74" s="121" t="s">
        <v>79</v>
      </c>
      <c r="K74" s="121" t="s">
        <v>79</v>
      </c>
    </row>
    <row r="75" spans="2:11" ht="12.75">
      <c r="B75" s="51" t="s">
        <v>103</v>
      </c>
      <c r="C75" s="51"/>
      <c r="D75" s="121" t="s">
        <v>79</v>
      </c>
      <c r="E75" s="121" t="s">
        <v>79</v>
      </c>
      <c r="F75" s="121" t="s">
        <v>79</v>
      </c>
      <c r="G75" s="121" t="s">
        <v>79</v>
      </c>
      <c r="H75" s="121" t="s">
        <v>79</v>
      </c>
      <c r="I75" s="121" t="s">
        <v>79</v>
      </c>
      <c r="J75" s="121" t="s">
        <v>79</v>
      </c>
      <c r="K75" s="121" t="s">
        <v>79</v>
      </c>
    </row>
    <row r="76" spans="1:11" ht="12.75">
      <c r="A76" s="52">
        <v>240</v>
      </c>
      <c r="B76" s="52" t="s">
        <v>12</v>
      </c>
      <c r="D76" s="120">
        <v>0</v>
      </c>
      <c r="E76" s="120">
        <v>0</v>
      </c>
      <c r="F76" s="120">
        <v>0</v>
      </c>
      <c r="G76" s="119" t="s">
        <v>78</v>
      </c>
      <c r="H76" s="119" t="s">
        <v>78</v>
      </c>
      <c r="I76" s="120">
        <v>0</v>
      </c>
      <c r="J76" s="76">
        <f>D76+E76+F76+I76</f>
        <v>0</v>
      </c>
      <c r="K76" s="76">
        <v>0</v>
      </c>
    </row>
    <row r="77" spans="1:11" ht="12.75">
      <c r="A77" s="52">
        <v>245</v>
      </c>
      <c r="B77" s="52" t="s">
        <v>104</v>
      </c>
      <c r="D77" s="120">
        <v>0</v>
      </c>
      <c r="E77" s="119" t="s">
        <v>78</v>
      </c>
      <c r="F77" s="120">
        <v>0</v>
      </c>
      <c r="G77" s="119" t="s">
        <v>78</v>
      </c>
      <c r="H77" s="119" t="s">
        <v>78</v>
      </c>
      <c r="I77" s="120">
        <v>0</v>
      </c>
      <c r="J77" s="119" t="s">
        <v>78</v>
      </c>
      <c r="K77" s="119" t="s">
        <v>78</v>
      </c>
    </row>
    <row r="78" spans="1:11" ht="12.75">
      <c r="A78" s="52">
        <v>250</v>
      </c>
      <c r="B78" s="52" t="s">
        <v>105</v>
      </c>
      <c r="D78" s="120">
        <v>0</v>
      </c>
      <c r="E78" s="120">
        <v>0</v>
      </c>
      <c r="F78" s="120">
        <v>0</v>
      </c>
      <c r="G78" s="119" t="s">
        <v>78</v>
      </c>
      <c r="H78" s="119" t="s">
        <v>78</v>
      </c>
      <c r="I78" s="120">
        <v>0</v>
      </c>
      <c r="J78" s="76">
        <f>D78+E78+F78+I78</f>
        <v>0</v>
      </c>
      <c r="K78" s="76">
        <v>0</v>
      </c>
    </row>
    <row r="79" spans="1:11" ht="12.75">
      <c r="A79" s="52">
        <v>255</v>
      </c>
      <c r="B79" s="52" t="s">
        <v>60</v>
      </c>
      <c r="D79" s="120">
        <v>0</v>
      </c>
      <c r="E79" s="120">
        <v>0</v>
      </c>
      <c r="F79" s="120">
        <v>0</v>
      </c>
      <c r="G79" s="119" t="s">
        <v>78</v>
      </c>
      <c r="H79" s="119" t="s">
        <v>78</v>
      </c>
      <c r="I79" s="120">
        <v>0</v>
      </c>
      <c r="J79" s="76">
        <f>D79+E79+F79+I79</f>
        <v>0</v>
      </c>
      <c r="K79" s="76">
        <v>0</v>
      </c>
    </row>
    <row r="80" spans="1:11" ht="12.75">
      <c r="A80" s="52">
        <v>260</v>
      </c>
      <c r="B80" s="52" t="s">
        <v>62</v>
      </c>
      <c r="D80" s="120">
        <v>0</v>
      </c>
      <c r="E80" s="119" t="s">
        <v>78</v>
      </c>
      <c r="F80" s="120">
        <v>0</v>
      </c>
      <c r="G80" s="119" t="s">
        <v>78</v>
      </c>
      <c r="H80" s="119" t="s">
        <v>78</v>
      </c>
      <c r="I80" s="120">
        <v>0</v>
      </c>
      <c r="J80" s="119" t="s">
        <v>78</v>
      </c>
      <c r="K80" s="119" t="s">
        <v>78</v>
      </c>
    </row>
    <row r="81" spans="4:11" ht="12.75">
      <c r="D81" s="76"/>
      <c r="E81" s="76"/>
      <c r="F81" s="76"/>
      <c r="G81" s="76"/>
      <c r="H81" s="76"/>
      <c r="I81" s="76"/>
      <c r="J81" s="76"/>
      <c r="K81" s="76"/>
    </row>
    <row r="82" spans="4:12" ht="12.75">
      <c r="D82" s="97"/>
      <c r="E82" s="97"/>
      <c r="F82" s="97"/>
      <c r="G82" s="97"/>
      <c r="H82" s="97"/>
      <c r="I82" s="97"/>
      <c r="J82" s="97"/>
      <c r="K82" s="97"/>
      <c r="L82" s="62"/>
    </row>
    <row r="83" spans="1:12" ht="12.75">
      <c r="A83" s="51" t="s">
        <v>232</v>
      </c>
      <c r="B83" s="141" t="s">
        <v>271</v>
      </c>
      <c r="D83" s="97"/>
      <c r="E83" s="97"/>
      <c r="F83" s="97"/>
      <c r="G83" s="97"/>
      <c r="H83" s="97"/>
      <c r="I83" s="97"/>
      <c r="J83" s="97"/>
      <c r="K83" s="97"/>
      <c r="L83" s="62"/>
    </row>
    <row r="84" spans="2:12" ht="12.75">
      <c r="B84" s="51" t="s">
        <v>96</v>
      </c>
      <c r="C84" s="51"/>
      <c r="D84" s="97"/>
      <c r="E84" s="97"/>
      <c r="F84" s="97"/>
      <c r="G84" s="97"/>
      <c r="H84" s="97"/>
      <c r="I84" s="97"/>
      <c r="J84" s="97"/>
      <c r="K84" s="97"/>
      <c r="L84" s="62"/>
    </row>
    <row r="85" spans="1:11" ht="12.75">
      <c r="A85" s="52">
        <v>100</v>
      </c>
      <c r="B85" s="52" t="s">
        <v>97</v>
      </c>
      <c r="D85" s="120">
        <v>0</v>
      </c>
      <c r="E85" s="120">
        <v>0</v>
      </c>
      <c r="F85" s="120"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</row>
    <row r="86" spans="1:11" ht="12.75">
      <c r="A86" s="52">
        <v>105</v>
      </c>
      <c r="B86" s="52" t="s">
        <v>98</v>
      </c>
      <c r="D86" s="120">
        <v>0</v>
      </c>
      <c r="E86" s="120">
        <v>0</v>
      </c>
      <c r="F86" s="120">
        <v>0</v>
      </c>
      <c r="G86" s="120">
        <v>0</v>
      </c>
      <c r="H86" s="120">
        <v>0</v>
      </c>
      <c r="I86" s="120">
        <v>0</v>
      </c>
      <c r="J86" s="120">
        <v>0</v>
      </c>
      <c r="K86" s="119" t="s">
        <v>78</v>
      </c>
    </row>
    <row r="87" spans="1:11" ht="12.75">
      <c r="A87" s="52">
        <v>110</v>
      </c>
      <c r="B87" s="52" t="s">
        <v>99</v>
      </c>
      <c r="D87" s="120">
        <v>0</v>
      </c>
      <c r="E87" s="120">
        <v>0</v>
      </c>
      <c r="F87" s="120">
        <v>0</v>
      </c>
      <c r="G87" s="120">
        <v>0</v>
      </c>
      <c r="H87" s="120">
        <v>0</v>
      </c>
      <c r="I87" s="120">
        <v>0</v>
      </c>
      <c r="J87" s="119" t="s">
        <v>78</v>
      </c>
      <c r="K87" s="119" t="s">
        <v>78</v>
      </c>
    </row>
    <row r="88" spans="1:11" ht="12.75">
      <c r="A88" s="52">
        <v>115</v>
      </c>
      <c r="B88" s="52" t="s">
        <v>63</v>
      </c>
      <c r="D88" s="120">
        <v>0</v>
      </c>
      <c r="E88" s="119" t="s">
        <v>78</v>
      </c>
      <c r="F88" s="120">
        <v>0</v>
      </c>
      <c r="G88" s="120">
        <v>0</v>
      </c>
      <c r="H88" s="120">
        <v>0</v>
      </c>
      <c r="I88" s="120">
        <v>0</v>
      </c>
      <c r="J88" s="119" t="s">
        <v>78</v>
      </c>
      <c r="K88" s="119" t="s">
        <v>78</v>
      </c>
    </row>
    <row r="89" spans="1:11" ht="12.75">
      <c r="A89" s="52">
        <v>120</v>
      </c>
      <c r="B89" s="52" t="s">
        <v>100</v>
      </c>
      <c r="D89" s="120">
        <v>0</v>
      </c>
      <c r="E89" s="119" t="s">
        <v>78</v>
      </c>
      <c r="F89" s="120">
        <v>0</v>
      </c>
      <c r="G89" s="120">
        <v>0</v>
      </c>
      <c r="H89" s="120">
        <v>0</v>
      </c>
      <c r="I89" s="120">
        <v>0</v>
      </c>
      <c r="J89" s="119" t="s">
        <v>78</v>
      </c>
      <c r="K89" s="119" t="s">
        <v>78</v>
      </c>
    </row>
    <row r="90" spans="1:11" ht="12.75">
      <c r="A90" s="52">
        <v>125</v>
      </c>
      <c r="B90" s="52" t="s">
        <v>101</v>
      </c>
      <c r="D90" s="120">
        <v>0</v>
      </c>
      <c r="E90" s="119" t="s">
        <v>78</v>
      </c>
      <c r="F90" s="120">
        <v>0</v>
      </c>
      <c r="G90" s="120">
        <v>0</v>
      </c>
      <c r="H90" s="120">
        <v>0</v>
      </c>
      <c r="I90" s="120">
        <v>0</v>
      </c>
      <c r="J90" s="119" t="s">
        <v>78</v>
      </c>
      <c r="K90" s="119" t="s">
        <v>78</v>
      </c>
    </row>
    <row r="91" spans="1:12" ht="12.75">
      <c r="A91" s="52">
        <v>130</v>
      </c>
      <c r="B91" s="52" t="s">
        <v>96</v>
      </c>
      <c r="D91" s="76">
        <f>SUM(D85:D90)</f>
        <v>0</v>
      </c>
      <c r="E91" s="119" t="s">
        <v>78</v>
      </c>
      <c r="F91" s="76">
        <f>SUM(F85:F90)</f>
        <v>0</v>
      </c>
      <c r="G91" s="76">
        <f>SUM(G85:G90)</f>
        <v>0</v>
      </c>
      <c r="H91" s="76">
        <f>SUM(H85:H90)</f>
        <v>0</v>
      </c>
      <c r="I91" s="120">
        <v>0</v>
      </c>
      <c r="J91" s="119" t="s">
        <v>78</v>
      </c>
      <c r="K91" s="119" t="s">
        <v>78</v>
      </c>
      <c r="L91" s="52"/>
    </row>
    <row r="92" spans="1:12" ht="12.75">
      <c r="A92" s="52">
        <v>135</v>
      </c>
      <c r="B92" s="52" t="s">
        <v>102</v>
      </c>
      <c r="D92" s="120">
        <v>0</v>
      </c>
      <c r="E92" s="119" t="s">
        <v>78</v>
      </c>
      <c r="F92" s="120">
        <v>0</v>
      </c>
      <c r="G92" s="120">
        <v>0</v>
      </c>
      <c r="H92" s="120">
        <v>0</v>
      </c>
      <c r="I92" s="120">
        <v>0</v>
      </c>
      <c r="J92" s="119" t="s">
        <v>78</v>
      </c>
      <c r="K92" s="119" t="s">
        <v>78</v>
      </c>
      <c r="L92" s="52"/>
    </row>
    <row r="93" spans="2:12" ht="12.75">
      <c r="B93" s="63"/>
      <c r="C93" s="63"/>
      <c r="D93" s="121" t="s">
        <v>79</v>
      </c>
      <c r="E93" s="121" t="s">
        <v>79</v>
      </c>
      <c r="F93" s="121" t="s">
        <v>79</v>
      </c>
      <c r="G93" s="121" t="s">
        <v>79</v>
      </c>
      <c r="H93" s="121" t="s">
        <v>79</v>
      </c>
      <c r="I93" s="121" t="s">
        <v>79</v>
      </c>
      <c r="J93" s="121" t="s">
        <v>79</v>
      </c>
      <c r="K93" s="121" t="s">
        <v>79</v>
      </c>
      <c r="L93" s="52"/>
    </row>
    <row r="94" spans="2:12" ht="12.75">
      <c r="B94" s="64" t="s">
        <v>103</v>
      </c>
      <c r="C94" s="64"/>
      <c r="D94" s="121" t="s">
        <v>79</v>
      </c>
      <c r="E94" s="121" t="s">
        <v>79</v>
      </c>
      <c r="F94" s="121" t="s">
        <v>79</v>
      </c>
      <c r="G94" s="121" t="s">
        <v>79</v>
      </c>
      <c r="H94" s="121" t="s">
        <v>79</v>
      </c>
      <c r="I94" s="121" t="s">
        <v>79</v>
      </c>
      <c r="J94" s="121" t="s">
        <v>79</v>
      </c>
      <c r="K94" s="121" t="s">
        <v>79</v>
      </c>
      <c r="L94" s="52"/>
    </row>
    <row r="95" spans="1:12" ht="12.75">
      <c r="A95" s="52">
        <v>140</v>
      </c>
      <c r="B95" s="52" t="s">
        <v>12</v>
      </c>
      <c r="D95" s="120">
        <v>0</v>
      </c>
      <c r="E95" s="120">
        <v>0</v>
      </c>
      <c r="F95" s="120">
        <v>0</v>
      </c>
      <c r="G95" s="120">
        <v>0</v>
      </c>
      <c r="H95" s="120">
        <v>0</v>
      </c>
      <c r="I95" s="120">
        <v>0</v>
      </c>
      <c r="J95" s="76">
        <f>+D95+E95+F95+I95</f>
        <v>0</v>
      </c>
      <c r="K95" s="120">
        <v>0</v>
      </c>
      <c r="L95" s="52"/>
    </row>
    <row r="96" spans="1:12" ht="12.75">
      <c r="A96" s="52">
        <v>145</v>
      </c>
      <c r="B96" s="52" t="s">
        <v>104</v>
      </c>
      <c r="D96" s="120">
        <v>0</v>
      </c>
      <c r="E96" s="119" t="s">
        <v>78</v>
      </c>
      <c r="F96" s="120">
        <v>0</v>
      </c>
      <c r="G96" s="120">
        <v>0</v>
      </c>
      <c r="H96" s="120">
        <v>0</v>
      </c>
      <c r="I96" s="120">
        <v>0</v>
      </c>
      <c r="J96" s="119" t="s">
        <v>78</v>
      </c>
      <c r="K96" s="119" t="s">
        <v>78</v>
      </c>
      <c r="L96" s="52"/>
    </row>
    <row r="97" spans="1:12" ht="12.75">
      <c r="A97" s="52">
        <v>150</v>
      </c>
      <c r="B97" s="52" t="s">
        <v>105</v>
      </c>
      <c r="D97" s="120">
        <v>0</v>
      </c>
      <c r="E97" s="120">
        <v>0</v>
      </c>
      <c r="F97" s="120">
        <v>0</v>
      </c>
      <c r="G97" s="120">
        <v>0</v>
      </c>
      <c r="H97" s="120">
        <v>0</v>
      </c>
      <c r="I97" s="120">
        <v>0</v>
      </c>
      <c r="J97" s="76">
        <f>+D97+E97+F97+I97</f>
        <v>0</v>
      </c>
      <c r="K97" s="120">
        <v>0</v>
      </c>
      <c r="L97" s="52"/>
    </row>
    <row r="98" spans="1:12" ht="12.75">
      <c r="A98" s="52">
        <v>155</v>
      </c>
      <c r="B98" s="52" t="s">
        <v>60</v>
      </c>
      <c r="D98" s="120">
        <v>0</v>
      </c>
      <c r="E98" s="120">
        <v>0</v>
      </c>
      <c r="F98" s="120">
        <v>0</v>
      </c>
      <c r="G98" s="120">
        <v>0</v>
      </c>
      <c r="H98" s="120">
        <v>0</v>
      </c>
      <c r="I98" s="120">
        <v>0</v>
      </c>
      <c r="J98" s="76">
        <f>+D98+E98+F98+I98</f>
        <v>0</v>
      </c>
      <c r="K98" s="120">
        <v>0</v>
      </c>
      <c r="L98" s="52"/>
    </row>
    <row r="99" spans="1:12" ht="12.75">
      <c r="A99" s="52">
        <v>160</v>
      </c>
      <c r="B99" s="52" t="s">
        <v>62</v>
      </c>
      <c r="D99" s="76">
        <f>+D95+D96-D97-D98</f>
        <v>0</v>
      </c>
      <c r="E99" s="119" t="s">
        <v>78</v>
      </c>
      <c r="F99" s="76">
        <f>+F95+F96-F97-F98</f>
        <v>0</v>
      </c>
      <c r="G99" s="76">
        <f>+G95+G96-G97-G98</f>
        <v>0</v>
      </c>
      <c r="H99" s="76">
        <f>+H95+H96-H97-H98</f>
        <v>0</v>
      </c>
      <c r="I99" s="120">
        <v>0</v>
      </c>
      <c r="J99" s="119" t="s">
        <v>78</v>
      </c>
      <c r="K99" s="119" t="s">
        <v>78</v>
      </c>
      <c r="L99" s="52"/>
    </row>
    <row r="100" spans="4:12" ht="12.75">
      <c r="D100" s="121" t="s">
        <v>79</v>
      </c>
      <c r="E100" s="121" t="s">
        <v>79</v>
      </c>
      <c r="F100" s="121" t="s">
        <v>79</v>
      </c>
      <c r="G100" s="121" t="s">
        <v>79</v>
      </c>
      <c r="H100" s="121" t="s">
        <v>79</v>
      </c>
      <c r="I100" s="121" t="s">
        <v>79</v>
      </c>
      <c r="J100" s="121" t="s">
        <v>79</v>
      </c>
      <c r="K100" s="121" t="s">
        <v>79</v>
      </c>
      <c r="L100" s="52"/>
    </row>
    <row r="101" spans="4:12" ht="12.75">
      <c r="D101" s="121" t="s">
        <v>79</v>
      </c>
      <c r="E101" s="121" t="s">
        <v>79</v>
      </c>
      <c r="F101" s="121" t="s">
        <v>79</v>
      </c>
      <c r="G101" s="121" t="s">
        <v>79</v>
      </c>
      <c r="H101" s="121" t="s">
        <v>79</v>
      </c>
      <c r="I101" s="121" t="s">
        <v>79</v>
      </c>
      <c r="J101" s="121" t="s">
        <v>79</v>
      </c>
      <c r="K101" s="121" t="s">
        <v>79</v>
      </c>
      <c r="L101" s="52"/>
    </row>
    <row r="102" spans="4:12" ht="12.75">
      <c r="D102" s="121" t="s">
        <v>79</v>
      </c>
      <c r="E102" s="121" t="s">
        <v>79</v>
      </c>
      <c r="F102" s="121" t="s">
        <v>79</v>
      </c>
      <c r="G102" s="121" t="s">
        <v>79</v>
      </c>
      <c r="H102" s="121" t="s">
        <v>79</v>
      </c>
      <c r="I102" s="121" t="s">
        <v>79</v>
      </c>
      <c r="J102" s="121" t="s">
        <v>79</v>
      </c>
      <c r="K102" s="121" t="s">
        <v>79</v>
      </c>
      <c r="L102" s="52"/>
    </row>
    <row r="103" spans="1:12" ht="12.75">
      <c r="A103" s="51" t="s">
        <v>106</v>
      </c>
      <c r="B103" s="141" t="s">
        <v>301</v>
      </c>
      <c r="C103" s="51"/>
      <c r="D103" s="121" t="s">
        <v>79</v>
      </c>
      <c r="E103" s="121" t="s">
        <v>79</v>
      </c>
      <c r="F103" s="121" t="s">
        <v>79</v>
      </c>
      <c r="G103" s="121" t="s">
        <v>79</v>
      </c>
      <c r="H103" s="121" t="s">
        <v>79</v>
      </c>
      <c r="I103" s="121" t="s">
        <v>79</v>
      </c>
      <c r="J103" s="121" t="s">
        <v>79</v>
      </c>
      <c r="K103" s="122" t="s">
        <v>79</v>
      </c>
      <c r="L103" s="52"/>
    </row>
    <row r="104" spans="2:12" ht="12.75">
      <c r="B104" s="51" t="s">
        <v>96</v>
      </c>
      <c r="C104" s="51"/>
      <c r="D104" s="121" t="s">
        <v>79</v>
      </c>
      <c r="E104" s="121" t="s">
        <v>79</v>
      </c>
      <c r="F104" s="121" t="s">
        <v>79</v>
      </c>
      <c r="G104" s="121" t="s">
        <v>79</v>
      </c>
      <c r="H104" s="121" t="s">
        <v>79</v>
      </c>
      <c r="I104" s="121" t="s">
        <v>79</v>
      </c>
      <c r="J104" s="121" t="s">
        <v>79</v>
      </c>
      <c r="K104" s="122" t="s">
        <v>79</v>
      </c>
      <c r="L104" s="52"/>
    </row>
    <row r="105" spans="1:12" ht="12.75">
      <c r="A105" s="52">
        <v>200</v>
      </c>
      <c r="B105" s="52" t="s">
        <v>97</v>
      </c>
      <c r="D105" s="120">
        <v>0</v>
      </c>
      <c r="E105" s="120">
        <v>0</v>
      </c>
      <c r="F105" s="120">
        <v>0</v>
      </c>
      <c r="G105" s="119" t="s">
        <v>78</v>
      </c>
      <c r="H105" s="119" t="s">
        <v>78</v>
      </c>
      <c r="I105" s="120">
        <v>0</v>
      </c>
      <c r="J105" s="76">
        <f>+D105+E105+F105+I105</f>
        <v>0</v>
      </c>
      <c r="K105" s="120">
        <v>0</v>
      </c>
      <c r="L105" s="52"/>
    </row>
    <row r="106" spans="1:12" ht="12.75">
      <c r="A106" s="52">
        <v>205</v>
      </c>
      <c r="B106" s="52" t="s">
        <v>98</v>
      </c>
      <c r="D106" s="120">
        <v>0</v>
      </c>
      <c r="E106" s="120">
        <v>0</v>
      </c>
      <c r="F106" s="120">
        <v>0</v>
      </c>
      <c r="G106" s="119" t="s">
        <v>78</v>
      </c>
      <c r="H106" s="119" t="s">
        <v>78</v>
      </c>
      <c r="I106" s="120">
        <v>0</v>
      </c>
      <c r="J106" s="76">
        <f>+D106+E106+F106+I106</f>
        <v>0</v>
      </c>
      <c r="K106" s="119" t="s">
        <v>78</v>
      </c>
      <c r="L106" s="52"/>
    </row>
    <row r="107" spans="1:12" ht="12.75">
      <c r="A107" s="52">
        <v>210</v>
      </c>
      <c r="B107" s="52" t="s">
        <v>99</v>
      </c>
      <c r="D107" s="120">
        <v>0</v>
      </c>
      <c r="E107" s="120">
        <v>0</v>
      </c>
      <c r="F107" s="120">
        <v>0</v>
      </c>
      <c r="G107" s="119" t="s">
        <v>78</v>
      </c>
      <c r="H107" s="119" t="s">
        <v>78</v>
      </c>
      <c r="I107" s="120">
        <v>0</v>
      </c>
      <c r="J107" s="76">
        <f>+D107+E107+F107+I107</f>
        <v>0</v>
      </c>
      <c r="K107" s="119" t="s">
        <v>78</v>
      </c>
      <c r="L107" s="52"/>
    </row>
    <row r="108" spans="1:12" ht="12.75">
      <c r="A108" s="52">
        <v>215</v>
      </c>
      <c r="B108" s="52" t="s">
        <v>63</v>
      </c>
      <c r="D108" s="120">
        <v>0</v>
      </c>
      <c r="E108" s="119" t="s">
        <v>78</v>
      </c>
      <c r="F108" s="120">
        <v>0</v>
      </c>
      <c r="G108" s="119" t="s">
        <v>78</v>
      </c>
      <c r="H108" s="119" t="s">
        <v>78</v>
      </c>
      <c r="I108" s="120">
        <v>0</v>
      </c>
      <c r="J108" s="119" t="s">
        <v>78</v>
      </c>
      <c r="K108" s="119" t="s">
        <v>78</v>
      </c>
      <c r="L108" s="52"/>
    </row>
    <row r="109" spans="1:12" ht="12.75">
      <c r="A109" s="52">
        <v>220</v>
      </c>
      <c r="B109" s="52" t="s">
        <v>100</v>
      </c>
      <c r="D109" s="120">
        <v>0</v>
      </c>
      <c r="E109" s="119" t="s">
        <v>78</v>
      </c>
      <c r="F109" s="120">
        <v>0</v>
      </c>
      <c r="G109" s="119" t="s">
        <v>78</v>
      </c>
      <c r="H109" s="119" t="s">
        <v>78</v>
      </c>
      <c r="I109" s="120">
        <v>0</v>
      </c>
      <c r="J109" s="119" t="s">
        <v>78</v>
      </c>
      <c r="K109" s="119" t="s">
        <v>78</v>
      </c>
      <c r="L109" s="52"/>
    </row>
    <row r="110" spans="1:12" ht="12.75">
      <c r="A110" s="52">
        <v>225</v>
      </c>
      <c r="B110" s="52" t="s">
        <v>101</v>
      </c>
      <c r="D110" s="120">
        <v>0</v>
      </c>
      <c r="E110" s="119" t="s">
        <v>78</v>
      </c>
      <c r="F110" s="120">
        <v>0</v>
      </c>
      <c r="G110" s="119" t="s">
        <v>78</v>
      </c>
      <c r="H110" s="119" t="s">
        <v>78</v>
      </c>
      <c r="I110" s="120">
        <v>0</v>
      </c>
      <c r="J110" s="119" t="s">
        <v>78</v>
      </c>
      <c r="K110" s="119" t="s">
        <v>78</v>
      </c>
      <c r="L110" s="52"/>
    </row>
    <row r="111" spans="1:12" ht="12.75">
      <c r="A111" s="52">
        <v>230</v>
      </c>
      <c r="B111" s="52" t="s">
        <v>96</v>
      </c>
      <c r="D111" s="76">
        <f aca="true" t="shared" si="0" ref="D111:I111">SUM(D105:D110)</f>
        <v>0</v>
      </c>
      <c r="E111" s="119" t="s">
        <v>78</v>
      </c>
      <c r="F111" s="76">
        <f t="shared" si="0"/>
        <v>0</v>
      </c>
      <c r="G111" s="119" t="s">
        <v>78</v>
      </c>
      <c r="H111" s="119" t="s">
        <v>78</v>
      </c>
      <c r="I111" s="76">
        <f t="shared" si="0"/>
        <v>0</v>
      </c>
      <c r="J111" s="119" t="s">
        <v>78</v>
      </c>
      <c r="K111" s="119" t="s">
        <v>78</v>
      </c>
      <c r="L111" s="52"/>
    </row>
    <row r="112" spans="1:12" ht="12.75">
      <c r="A112" s="52">
        <v>235</v>
      </c>
      <c r="B112" s="52" t="s">
        <v>102</v>
      </c>
      <c r="D112" s="120">
        <v>0</v>
      </c>
      <c r="E112" s="119" t="s">
        <v>78</v>
      </c>
      <c r="F112" s="120">
        <v>0</v>
      </c>
      <c r="G112" s="119" t="s">
        <v>78</v>
      </c>
      <c r="H112" s="119" t="s">
        <v>78</v>
      </c>
      <c r="I112" s="119" t="s">
        <v>78</v>
      </c>
      <c r="J112" s="119" t="s">
        <v>78</v>
      </c>
      <c r="K112" s="119" t="s">
        <v>78</v>
      </c>
      <c r="L112" s="52"/>
    </row>
    <row r="113" spans="4:12" ht="12.75">
      <c r="D113" s="121" t="s">
        <v>79</v>
      </c>
      <c r="E113" s="121" t="s">
        <v>79</v>
      </c>
      <c r="F113" s="121" t="s">
        <v>79</v>
      </c>
      <c r="G113" s="121" t="s">
        <v>79</v>
      </c>
      <c r="H113" s="121" t="s">
        <v>79</v>
      </c>
      <c r="I113" s="121" t="s">
        <v>79</v>
      </c>
      <c r="J113" s="121" t="s">
        <v>79</v>
      </c>
      <c r="K113" s="121" t="s">
        <v>79</v>
      </c>
      <c r="L113" s="52"/>
    </row>
    <row r="114" spans="2:12" ht="12.75">
      <c r="B114" s="51" t="s">
        <v>103</v>
      </c>
      <c r="C114" s="51"/>
      <c r="D114" s="121" t="s">
        <v>79</v>
      </c>
      <c r="E114" s="121" t="s">
        <v>79</v>
      </c>
      <c r="F114" s="121" t="s">
        <v>79</v>
      </c>
      <c r="G114" s="121" t="s">
        <v>79</v>
      </c>
      <c r="H114" s="121" t="s">
        <v>79</v>
      </c>
      <c r="I114" s="121" t="s">
        <v>79</v>
      </c>
      <c r="J114" s="121" t="s">
        <v>79</v>
      </c>
      <c r="K114" s="121" t="s">
        <v>79</v>
      </c>
      <c r="L114" s="52"/>
    </row>
    <row r="115" spans="1:12" ht="12.75">
      <c r="A115" s="52">
        <v>240</v>
      </c>
      <c r="B115" s="52" t="s">
        <v>12</v>
      </c>
      <c r="D115" s="120">
        <v>0</v>
      </c>
      <c r="E115" s="120">
        <v>0</v>
      </c>
      <c r="F115" s="120">
        <v>0</v>
      </c>
      <c r="G115" s="119" t="s">
        <v>78</v>
      </c>
      <c r="H115" s="119" t="s">
        <v>78</v>
      </c>
      <c r="I115" s="120">
        <v>0</v>
      </c>
      <c r="J115" s="76">
        <f>+D115+E115+F115+I115</f>
        <v>0</v>
      </c>
      <c r="K115" s="120">
        <v>0</v>
      </c>
      <c r="L115" s="52"/>
    </row>
    <row r="116" spans="1:12" ht="12.75">
      <c r="A116" s="52">
        <v>245</v>
      </c>
      <c r="B116" s="52" t="s">
        <v>104</v>
      </c>
      <c r="D116" s="120">
        <v>0</v>
      </c>
      <c r="E116" s="119" t="s">
        <v>78</v>
      </c>
      <c r="F116" s="120">
        <v>0</v>
      </c>
      <c r="G116" s="119" t="s">
        <v>78</v>
      </c>
      <c r="H116" s="119" t="s">
        <v>78</v>
      </c>
      <c r="I116" s="120">
        <v>0</v>
      </c>
      <c r="J116" s="119" t="s">
        <v>78</v>
      </c>
      <c r="K116" s="119" t="s">
        <v>78</v>
      </c>
      <c r="L116" s="52"/>
    </row>
    <row r="117" spans="1:12" ht="12.75">
      <c r="A117" s="52">
        <v>250</v>
      </c>
      <c r="B117" s="52" t="s">
        <v>105</v>
      </c>
      <c r="D117" s="120">
        <v>0</v>
      </c>
      <c r="E117" s="120">
        <v>0</v>
      </c>
      <c r="F117" s="120">
        <v>0</v>
      </c>
      <c r="G117" s="119" t="s">
        <v>78</v>
      </c>
      <c r="H117" s="119" t="s">
        <v>78</v>
      </c>
      <c r="I117" s="120">
        <v>0</v>
      </c>
      <c r="J117" s="76">
        <f>+D117+E117+F117+I117</f>
        <v>0</v>
      </c>
      <c r="K117" s="120">
        <v>0</v>
      </c>
      <c r="L117" s="52"/>
    </row>
    <row r="118" spans="1:12" ht="12.75">
      <c r="A118" s="52">
        <v>255</v>
      </c>
      <c r="B118" s="52" t="s">
        <v>60</v>
      </c>
      <c r="D118" s="120">
        <v>0</v>
      </c>
      <c r="E118" s="120">
        <v>0</v>
      </c>
      <c r="F118" s="120">
        <v>0</v>
      </c>
      <c r="G118" s="119" t="s">
        <v>78</v>
      </c>
      <c r="H118" s="119" t="s">
        <v>78</v>
      </c>
      <c r="I118" s="120">
        <v>0</v>
      </c>
      <c r="J118" s="76">
        <f>+D118+E118+F118+I118</f>
        <v>0</v>
      </c>
      <c r="K118" s="120">
        <v>0</v>
      </c>
      <c r="L118" s="52"/>
    </row>
    <row r="119" spans="1:12" ht="12.75">
      <c r="A119" s="52">
        <v>260</v>
      </c>
      <c r="B119" s="52" t="s">
        <v>62</v>
      </c>
      <c r="D119" s="76">
        <f>+D115+D116-D117-D118</f>
        <v>0</v>
      </c>
      <c r="E119" s="119" t="s">
        <v>78</v>
      </c>
      <c r="F119" s="76">
        <f>+F115+F116-F117-F118</f>
        <v>0</v>
      </c>
      <c r="G119" s="119" t="s">
        <v>78</v>
      </c>
      <c r="H119" s="119" t="s">
        <v>78</v>
      </c>
      <c r="I119" s="120">
        <v>0</v>
      </c>
      <c r="J119" s="119" t="s">
        <v>78</v>
      </c>
      <c r="K119" s="119" t="s">
        <v>78</v>
      </c>
      <c r="L119" s="52"/>
    </row>
    <row r="120" spans="4:11" ht="12.75">
      <c r="D120" s="76"/>
      <c r="E120" s="76"/>
      <c r="F120" s="76"/>
      <c r="G120" s="76"/>
      <c r="H120" s="76"/>
      <c r="I120" s="76"/>
      <c r="J120" s="76"/>
      <c r="K120" s="76"/>
    </row>
    <row r="121" spans="4:11" ht="12.75">
      <c r="D121" s="76"/>
      <c r="E121" s="76"/>
      <c r="F121" s="76"/>
      <c r="G121" s="76"/>
      <c r="H121" s="76"/>
      <c r="I121" s="76"/>
      <c r="J121" s="76"/>
      <c r="K121" s="76"/>
    </row>
    <row r="122" spans="4:11" ht="12.75">
      <c r="D122" s="76"/>
      <c r="E122" s="76"/>
      <c r="F122" s="76"/>
      <c r="G122" s="76"/>
      <c r="H122" s="76"/>
      <c r="I122" s="76"/>
      <c r="J122" s="76"/>
      <c r="K122" s="76"/>
    </row>
    <row r="123" spans="4:11" ht="12.75">
      <c r="D123" s="76"/>
      <c r="E123" s="76"/>
      <c r="F123" s="76"/>
      <c r="G123" s="76"/>
      <c r="H123" s="76"/>
      <c r="I123" s="76"/>
      <c r="J123" s="76"/>
      <c r="K123" s="76"/>
    </row>
    <row r="124" spans="4:11" ht="12.75">
      <c r="D124" s="76"/>
      <c r="E124" s="76"/>
      <c r="F124" s="76"/>
      <c r="G124" s="76"/>
      <c r="H124" s="76"/>
      <c r="I124" s="76"/>
      <c r="J124" s="76"/>
      <c r="K124" s="76"/>
    </row>
    <row r="125" spans="4:11" ht="12.75">
      <c r="D125" s="76"/>
      <c r="E125" s="76"/>
      <c r="F125" s="76"/>
      <c r="G125" s="76"/>
      <c r="H125" s="76"/>
      <c r="I125" s="76"/>
      <c r="J125" s="76"/>
      <c r="K125" s="76"/>
    </row>
    <row r="126" spans="4:11" ht="12.75">
      <c r="D126" s="76"/>
      <c r="E126" s="76"/>
      <c r="F126" s="76"/>
      <c r="G126" s="76"/>
      <c r="H126" s="76"/>
      <c r="I126" s="76"/>
      <c r="J126" s="76"/>
      <c r="K126" s="76"/>
    </row>
    <row r="127" spans="4:11" ht="12.75">
      <c r="D127" s="76"/>
      <c r="E127" s="76"/>
      <c r="F127" s="76"/>
      <c r="G127" s="76"/>
      <c r="H127" s="76"/>
      <c r="I127" s="76"/>
      <c r="J127" s="76"/>
      <c r="K127" s="76"/>
    </row>
    <row r="128" spans="4:11" ht="12.75">
      <c r="D128" s="76"/>
      <c r="E128" s="76"/>
      <c r="F128" s="76"/>
      <c r="G128" s="76"/>
      <c r="H128" s="76"/>
      <c r="I128" s="76"/>
      <c r="J128" s="76"/>
      <c r="K128" s="76"/>
    </row>
    <row r="129" spans="4:11" ht="12.75">
      <c r="D129" s="76"/>
      <c r="E129" s="76"/>
      <c r="F129" s="76"/>
      <c r="G129" s="76"/>
      <c r="H129" s="76"/>
      <c r="I129" s="76"/>
      <c r="J129" s="76"/>
      <c r="K129" s="76"/>
    </row>
    <row r="130" spans="4:11" ht="12.75">
      <c r="D130" s="76"/>
      <c r="E130" s="76"/>
      <c r="F130" s="76"/>
      <c r="G130" s="76"/>
      <c r="H130" s="76"/>
      <c r="I130" s="76"/>
      <c r="J130" s="76"/>
      <c r="K130" s="76"/>
    </row>
    <row r="131" spans="4:11" ht="12.75">
      <c r="D131" s="76"/>
      <c r="E131" s="76"/>
      <c r="F131" s="76"/>
      <c r="G131" s="76"/>
      <c r="H131" s="76"/>
      <c r="I131" s="76"/>
      <c r="J131" s="76"/>
      <c r="K131" s="76"/>
    </row>
    <row r="132" spans="4:11" ht="12.75">
      <c r="D132" s="76"/>
      <c r="E132" s="76"/>
      <c r="F132" s="76"/>
      <c r="G132" s="76"/>
      <c r="H132" s="76"/>
      <c r="I132" s="76"/>
      <c r="J132" s="76"/>
      <c r="K132" s="76"/>
    </row>
    <row r="133" spans="4:11" ht="12.75">
      <c r="D133" s="76"/>
      <c r="E133" s="76"/>
      <c r="F133" s="76"/>
      <c r="G133" s="76"/>
      <c r="H133" s="76"/>
      <c r="I133" s="76"/>
      <c r="J133" s="76"/>
      <c r="K133" s="76"/>
    </row>
    <row r="134" spans="4:11" ht="12.75">
      <c r="D134" s="76"/>
      <c r="E134" s="76"/>
      <c r="F134" s="76"/>
      <c r="G134" s="76"/>
      <c r="H134" s="76"/>
      <c r="I134" s="76"/>
      <c r="J134" s="76"/>
      <c r="K134" s="76"/>
    </row>
    <row r="135" spans="4:11" ht="12.75">
      <c r="D135" s="76"/>
      <c r="E135" s="76"/>
      <c r="F135" s="76"/>
      <c r="G135" s="76"/>
      <c r="H135" s="76"/>
      <c r="I135" s="76"/>
      <c r="J135" s="76"/>
      <c r="K135" s="76"/>
    </row>
    <row r="136" spans="4:11" ht="12.75">
      <c r="D136" s="76"/>
      <c r="E136" s="76"/>
      <c r="F136" s="76"/>
      <c r="G136" s="76"/>
      <c r="H136" s="76"/>
      <c r="I136" s="76"/>
      <c r="J136" s="76"/>
      <c r="K136" s="76"/>
    </row>
    <row r="137" spans="4:11" ht="12.75">
      <c r="D137" s="76"/>
      <c r="E137" s="76"/>
      <c r="F137" s="76"/>
      <c r="G137" s="76"/>
      <c r="H137" s="76"/>
      <c r="I137" s="76"/>
      <c r="J137" s="76"/>
      <c r="K137" s="76"/>
    </row>
    <row r="138" spans="4:11" ht="12.75">
      <c r="D138" s="76"/>
      <c r="E138" s="76"/>
      <c r="F138" s="76"/>
      <c r="G138" s="76"/>
      <c r="H138" s="76"/>
      <c r="I138" s="76"/>
      <c r="J138" s="76"/>
      <c r="K138" s="76"/>
    </row>
  </sheetData>
  <sheetProtection/>
  <printOptions/>
  <pageMargins left="0.75" right="0.75" top="0.3" bottom="0.5" header="0.5" footer="0.5"/>
  <pageSetup horizontalDpi="300" verticalDpi="300" orientation="landscape" scale="60" r:id="rId1"/>
  <headerFooter alignWithMargins="0">
    <oddHeader>&amp;RPage &amp;P of  &amp;N
</oddHeader>
  </headerFooter>
  <rowBreaks count="2" manualBreakCount="2">
    <brk id="44" max="255" man="1"/>
    <brk id="8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zoomScalePageLayoutView="0" workbookViewId="0" topLeftCell="A1">
      <selection activeCell="E36" sqref="E36"/>
    </sheetView>
  </sheetViews>
  <sheetFormatPr defaultColWidth="9.140625" defaultRowHeight="12.75"/>
  <cols>
    <col min="1" max="1" width="39.421875" style="65" customWidth="1"/>
    <col min="2" max="2" width="13.28125" style="65" customWidth="1"/>
    <col min="3" max="3" width="11.28125" style="65" bestFit="1" customWidth="1"/>
    <col min="4" max="4" width="19.421875" style="65" customWidth="1"/>
    <col min="5" max="5" width="10.8515625" style="65" customWidth="1"/>
    <col min="6" max="6" width="19.421875" style="65" customWidth="1"/>
    <col min="7" max="16384" width="9.140625" style="65" customWidth="1"/>
  </cols>
  <sheetData>
    <row r="1" spans="1:16" ht="12.75">
      <c r="A1" s="30" t="s">
        <v>233</v>
      </c>
      <c r="C1" s="111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6" ht="12.75">
      <c r="A2" s="30" t="s">
        <v>0</v>
      </c>
      <c r="B2" s="66">
        <f>'COS-1(P)'!C2</f>
        <v>43998</v>
      </c>
      <c r="C2" s="111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ht="12.75">
      <c r="A3" s="30" t="s">
        <v>1</v>
      </c>
      <c r="B3" s="66" t="str">
        <f>'COS-1(P)'!C3</f>
        <v>Telephone Company</v>
      </c>
      <c r="C3" s="111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spans="1:16" ht="12.75">
      <c r="A4" s="30" t="s">
        <v>2</v>
      </c>
      <c r="B4" s="64">
        <f>'COS-1(P)'!C4</f>
        <v>0</v>
      </c>
      <c r="C4" s="111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</row>
    <row r="5" spans="1:3" ht="12.75">
      <c r="A5" s="30" t="s">
        <v>217</v>
      </c>
      <c r="B5" s="67">
        <f>'COS-1(P)'!C5</f>
        <v>0</v>
      </c>
      <c r="C5" s="111"/>
    </row>
    <row r="7" spans="1:6" s="69" customFormat="1" ht="60">
      <c r="A7" s="68" t="s">
        <v>234</v>
      </c>
      <c r="B7" s="68" t="s">
        <v>235</v>
      </c>
      <c r="C7" s="68" t="s">
        <v>244</v>
      </c>
      <c r="D7" s="68" t="s">
        <v>236</v>
      </c>
      <c r="E7" s="68" t="s">
        <v>245</v>
      </c>
      <c r="F7" s="68" t="s">
        <v>239</v>
      </c>
    </row>
    <row r="8" spans="1:7" s="69" customFormat="1" ht="12.75">
      <c r="A8" s="123"/>
      <c r="B8" s="123" t="s">
        <v>8</v>
      </c>
      <c r="C8" s="123" t="s">
        <v>9</v>
      </c>
      <c r="D8" s="123" t="s">
        <v>68</v>
      </c>
      <c r="E8" s="97" t="s">
        <v>69</v>
      </c>
      <c r="F8" s="123" t="s">
        <v>72</v>
      </c>
      <c r="G8" s="124"/>
    </row>
    <row r="9" spans="1:7" s="69" customFormat="1" ht="12.75">
      <c r="A9" s="123"/>
      <c r="B9" s="123"/>
      <c r="C9" s="123" t="s">
        <v>237</v>
      </c>
      <c r="D9" s="125" t="s">
        <v>275</v>
      </c>
      <c r="E9" s="123" t="s">
        <v>238</v>
      </c>
      <c r="F9" s="97" t="s">
        <v>248</v>
      </c>
      <c r="G9" s="124"/>
    </row>
    <row r="10" spans="1:7" s="71" customFormat="1" ht="12.75">
      <c r="A10" s="73"/>
      <c r="B10" s="98"/>
      <c r="C10" s="98"/>
      <c r="D10" s="98"/>
      <c r="E10" s="98"/>
      <c r="F10" s="98"/>
      <c r="G10" s="126"/>
    </row>
    <row r="11" spans="1:7" s="71" customFormat="1" ht="12.75">
      <c r="A11" s="73" t="s">
        <v>276</v>
      </c>
      <c r="B11" s="76">
        <f>'COS-1(P)'!P14</f>
        <v>0</v>
      </c>
      <c r="C11" s="120">
        <v>0</v>
      </c>
      <c r="D11" s="127">
        <f>SUM(B11:C11)</f>
        <v>0</v>
      </c>
      <c r="E11" s="120">
        <v>0</v>
      </c>
      <c r="F11" s="98">
        <f>D11+E11</f>
        <v>0</v>
      </c>
      <c r="G11" s="126"/>
    </row>
    <row r="12" spans="1:6" s="71" customFormat="1" ht="12.75">
      <c r="A12" s="52"/>
      <c r="B12" s="70"/>
      <c r="C12" s="70"/>
      <c r="D12" s="70"/>
      <c r="E12" s="70"/>
      <c r="F12" s="70"/>
    </row>
    <row r="13" spans="1:4" s="71" customFormat="1" ht="12.75">
      <c r="A13" s="52"/>
      <c r="B13" s="52"/>
      <c r="C13" s="52"/>
      <c r="D13" s="52"/>
    </row>
    <row r="14" spans="1:4" s="71" customFormat="1" ht="12.75">
      <c r="A14" s="52" t="s">
        <v>273</v>
      </c>
      <c r="B14" s="51"/>
      <c r="C14" s="52"/>
      <c r="D14" s="52"/>
    </row>
    <row r="15" spans="1:4" s="71" customFormat="1" ht="12.75">
      <c r="A15" s="52" t="s">
        <v>274</v>
      </c>
      <c r="B15" s="51"/>
      <c r="C15" s="52"/>
      <c r="D15" s="52"/>
    </row>
    <row r="16" spans="2:4" s="71" customFormat="1" ht="12.75">
      <c r="B16" s="52"/>
      <c r="C16" s="52"/>
      <c r="D16" s="52"/>
    </row>
    <row r="17" spans="2:4" ht="12.75">
      <c r="B17" s="52"/>
      <c r="C17" s="52"/>
      <c r="D17" s="52"/>
    </row>
    <row r="18" spans="2:4" ht="12.75">
      <c r="B18" s="52"/>
      <c r="C18" s="52"/>
      <c r="D18" s="52"/>
    </row>
    <row r="19" spans="1:4" ht="12.75">
      <c r="A19" s="52"/>
      <c r="B19" s="52"/>
      <c r="C19" s="52"/>
      <c r="D19" s="52"/>
    </row>
  </sheetData>
  <sheetProtection/>
  <printOptions/>
  <pageMargins left="0.42" right="0.36" top="1" bottom="1" header="0.5" footer="0.5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14" customWidth="1"/>
    <col min="2" max="2" width="13.00390625" style="14" customWidth="1"/>
    <col min="3" max="3" width="30.421875" style="14" customWidth="1"/>
    <col min="4" max="4" width="13.00390625" style="14" customWidth="1"/>
    <col min="5" max="5" width="13.140625" style="14" customWidth="1"/>
    <col min="6" max="6" width="12.28125" style="14" customWidth="1"/>
    <col min="7" max="7" width="13.7109375" style="14" customWidth="1"/>
    <col min="8" max="8" width="10.57421875" style="14" customWidth="1"/>
    <col min="9" max="9" width="11.8515625" style="14" customWidth="1"/>
    <col min="10" max="10" width="13.140625" style="14" customWidth="1"/>
    <col min="11" max="11" width="13.421875" style="14" customWidth="1"/>
    <col min="12" max="16384" width="9.140625" style="14" customWidth="1"/>
  </cols>
  <sheetData>
    <row r="1" spans="1:14" ht="12">
      <c r="A1" s="13" t="s">
        <v>112</v>
      </c>
      <c r="E1" s="13" t="s">
        <v>111</v>
      </c>
      <c r="H1" s="79"/>
      <c r="I1" s="79"/>
      <c r="J1" s="79"/>
      <c r="K1" s="79"/>
      <c r="L1" s="79"/>
      <c r="M1" s="79"/>
      <c r="N1" s="79"/>
    </row>
    <row r="2" spans="1:14" ht="12.75">
      <c r="A2" s="13" t="s">
        <v>113</v>
      </c>
      <c r="C2" s="66">
        <f>'COS-1(P)'!C2</f>
        <v>43998</v>
      </c>
      <c r="E2" s="13" t="s">
        <v>191</v>
      </c>
      <c r="H2" s="77"/>
      <c r="I2" s="77"/>
      <c r="J2" s="77"/>
      <c r="K2" s="77"/>
      <c r="L2" s="77"/>
      <c r="M2" s="77"/>
      <c r="N2" s="77"/>
    </row>
    <row r="3" spans="1:14" ht="12.75">
      <c r="A3" s="13" t="s">
        <v>1</v>
      </c>
      <c r="C3" s="66" t="str">
        <f>'COS-1(P)'!C3</f>
        <v>Telephone Company</v>
      </c>
      <c r="E3" s="142" t="s">
        <v>302</v>
      </c>
      <c r="F3" s="143"/>
      <c r="H3" s="77"/>
      <c r="I3" s="77"/>
      <c r="J3" s="77"/>
      <c r="K3" s="77"/>
      <c r="L3" s="77"/>
      <c r="M3" s="77"/>
      <c r="N3" s="77"/>
    </row>
    <row r="4" spans="1:14" ht="12.75">
      <c r="A4" s="13" t="s">
        <v>95</v>
      </c>
      <c r="C4" s="64">
        <f>'COS-1(P)'!C4</f>
        <v>0</v>
      </c>
      <c r="H4" s="77"/>
      <c r="I4" s="77"/>
      <c r="J4" s="77"/>
      <c r="K4" s="77"/>
      <c r="L4" s="77"/>
      <c r="M4" s="77"/>
      <c r="N4" s="77"/>
    </row>
    <row r="5" spans="1:14" ht="12.75">
      <c r="A5" s="13" t="s">
        <v>160</v>
      </c>
      <c r="C5" s="67">
        <f>'COS-1(P)'!C5</f>
        <v>0</v>
      </c>
      <c r="H5" s="77"/>
      <c r="I5" s="77"/>
      <c r="J5" s="77"/>
      <c r="K5" s="77"/>
      <c r="L5" s="77"/>
      <c r="M5" s="77"/>
      <c r="N5" s="77"/>
    </row>
    <row r="6" ht="12">
      <c r="A6" s="13"/>
    </row>
    <row r="7" spans="1:11" ht="12">
      <c r="A7" s="13"/>
      <c r="D7" s="15" t="s">
        <v>115</v>
      </c>
      <c r="E7" s="15" t="s">
        <v>118</v>
      </c>
      <c r="F7" s="15" t="s">
        <v>120</v>
      </c>
      <c r="G7" s="15" t="s">
        <v>115</v>
      </c>
      <c r="H7" s="15" t="s">
        <v>118</v>
      </c>
      <c r="I7" s="15" t="s">
        <v>120</v>
      </c>
      <c r="J7" s="15"/>
      <c r="K7" s="15"/>
    </row>
    <row r="8" spans="4:11" ht="12">
      <c r="D8" s="15" t="s">
        <v>116</v>
      </c>
      <c r="E8" s="15" t="s">
        <v>119</v>
      </c>
      <c r="F8" s="15" t="s">
        <v>121</v>
      </c>
      <c r="G8" s="15" t="s">
        <v>116</v>
      </c>
      <c r="H8" s="15" t="s">
        <v>119</v>
      </c>
      <c r="I8" s="15" t="s">
        <v>121</v>
      </c>
      <c r="J8" s="15" t="s">
        <v>33</v>
      </c>
      <c r="K8" s="15" t="s">
        <v>123</v>
      </c>
    </row>
    <row r="9" spans="4:11" ht="12">
      <c r="D9" s="15" t="s">
        <v>117</v>
      </c>
      <c r="E9" s="15" t="s">
        <v>117</v>
      </c>
      <c r="F9" s="15" t="s">
        <v>117</v>
      </c>
      <c r="G9" s="15" t="s">
        <v>122</v>
      </c>
      <c r="H9" s="15" t="s">
        <v>122</v>
      </c>
      <c r="I9" s="15" t="s">
        <v>122</v>
      </c>
      <c r="J9" s="15" t="s">
        <v>123</v>
      </c>
      <c r="K9" s="15" t="s">
        <v>124</v>
      </c>
    </row>
    <row r="10" spans="2:11" ht="12">
      <c r="B10" s="13" t="s">
        <v>114</v>
      </c>
      <c r="D10" s="15" t="s">
        <v>8</v>
      </c>
      <c r="E10" s="15" t="s">
        <v>9</v>
      </c>
      <c r="F10" s="15" t="s">
        <v>68</v>
      </c>
      <c r="G10" s="15" t="s">
        <v>69</v>
      </c>
      <c r="H10" s="15" t="s">
        <v>72</v>
      </c>
      <c r="I10" s="15" t="s">
        <v>75</v>
      </c>
      <c r="J10" s="15" t="s">
        <v>80</v>
      </c>
      <c r="K10" s="15" t="s">
        <v>83</v>
      </c>
    </row>
    <row r="11" spans="1:11" ht="12">
      <c r="A11" s="14">
        <v>100</v>
      </c>
      <c r="B11" s="14" t="s">
        <v>231</v>
      </c>
      <c r="D11" s="16" t="s">
        <v>78</v>
      </c>
      <c r="E11" s="16" t="s">
        <v>78</v>
      </c>
      <c r="F11" s="17">
        <v>0</v>
      </c>
      <c r="G11" s="16" t="s">
        <v>78</v>
      </c>
      <c r="H11" s="16" t="s">
        <v>78</v>
      </c>
      <c r="I11" s="18">
        <v>0</v>
      </c>
      <c r="J11" s="19">
        <v>0</v>
      </c>
      <c r="K11" s="16" t="s">
        <v>78</v>
      </c>
    </row>
    <row r="12" spans="1:11" ht="12">
      <c r="A12" s="14">
        <v>110</v>
      </c>
      <c r="B12" s="14" t="s">
        <v>127</v>
      </c>
      <c r="D12" s="16" t="s">
        <v>78</v>
      </c>
      <c r="E12" s="16" t="s">
        <v>78</v>
      </c>
      <c r="F12" s="17">
        <v>0</v>
      </c>
      <c r="G12" s="16" t="s">
        <v>78</v>
      </c>
      <c r="H12" s="16" t="s">
        <v>78</v>
      </c>
      <c r="I12" s="18">
        <v>0</v>
      </c>
      <c r="J12" s="19">
        <v>0</v>
      </c>
      <c r="K12" s="16" t="s">
        <v>78</v>
      </c>
    </row>
    <row r="13" spans="1:11" ht="12">
      <c r="A13" s="14">
        <v>120</v>
      </c>
      <c r="B13" s="14" t="s">
        <v>128</v>
      </c>
      <c r="D13" s="16" t="s">
        <v>78</v>
      </c>
      <c r="E13" s="16" t="s">
        <v>78</v>
      </c>
      <c r="F13" s="17">
        <v>0</v>
      </c>
      <c r="G13" s="16" t="s">
        <v>78</v>
      </c>
      <c r="H13" s="16" t="s">
        <v>78</v>
      </c>
      <c r="I13" s="18">
        <v>0</v>
      </c>
      <c r="J13" s="19">
        <v>0</v>
      </c>
      <c r="K13" s="16" t="s">
        <v>78</v>
      </c>
    </row>
    <row r="14" spans="1:11" ht="12">
      <c r="A14" s="14">
        <v>130</v>
      </c>
      <c r="B14" s="14" t="s">
        <v>129</v>
      </c>
      <c r="D14" s="16" t="s">
        <v>78</v>
      </c>
      <c r="E14" s="16" t="s">
        <v>78</v>
      </c>
      <c r="F14" s="17">
        <v>0</v>
      </c>
      <c r="G14" s="16" t="s">
        <v>78</v>
      </c>
      <c r="H14" s="16" t="s">
        <v>78</v>
      </c>
      <c r="I14" s="14">
        <v>0</v>
      </c>
      <c r="J14" s="19">
        <v>0</v>
      </c>
      <c r="K14" s="16" t="s">
        <v>78</v>
      </c>
    </row>
    <row r="15" spans="1:11" ht="12">
      <c r="A15" s="14">
        <v>180</v>
      </c>
      <c r="B15" s="14" t="s">
        <v>130</v>
      </c>
      <c r="D15" s="16" t="s">
        <v>78</v>
      </c>
      <c r="E15" s="16" t="s">
        <v>78</v>
      </c>
      <c r="F15" s="16" t="s">
        <v>78</v>
      </c>
      <c r="G15" s="16" t="s">
        <v>78</v>
      </c>
      <c r="H15" s="16" t="s">
        <v>78</v>
      </c>
      <c r="I15" s="16" t="s">
        <v>78</v>
      </c>
      <c r="J15" s="20">
        <f>SUM(J11:J14)</f>
        <v>0</v>
      </c>
      <c r="K15" s="100" t="s">
        <v>78</v>
      </c>
    </row>
    <row r="16" spans="4:11" ht="12">
      <c r="D16" s="16"/>
      <c r="E16" s="16"/>
      <c r="F16" s="23"/>
      <c r="G16" s="16"/>
      <c r="H16" s="16"/>
      <c r="I16" s="22"/>
      <c r="J16" s="27"/>
      <c r="K16" s="22"/>
    </row>
    <row r="17" spans="5:11" ht="12">
      <c r="E17" s="15"/>
      <c r="F17" s="15"/>
      <c r="G17" s="15"/>
      <c r="H17" s="15"/>
      <c r="I17" s="15"/>
      <c r="J17" s="15"/>
      <c r="K17" s="15"/>
    </row>
    <row r="18" spans="2:11" ht="12">
      <c r="B18" s="13" t="s">
        <v>125</v>
      </c>
      <c r="D18" s="21" t="s">
        <v>79</v>
      </c>
      <c r="E18" s="21" t="s">
        <v>79</v>
      </c>
      <c r="F18" s="21" t="s">
        <v>79</v>
      </c>
      <c r="G18" s="21" t="s">
        <v>79</v>
      </c>
      <c r="H18" s="21" t="s">
        <v>79</v>
      </c>
      <c r="I18" s="21" t="s">
        <v>79</v>
      </c>
      <c r="J18" s="21" t="s">
        <v>79</v>
      </c>
      <c r="K18" s="21" t="s">
        <v>79</v>
      </c>
    </row>
    <row r="19" spans="1:11" ht="12">
      <c r="A19" s="14">
        <v>490</v>
      </c>
      <c r="B19" s="14" t="s">
        <v>131</v>
      </c>
      <c r="D19" s="16" t="s">
        <v>78</v>
      </c>
      <c r="E19" s="24">
        <v>0</v>
      </c>
      <c r="F19" s="16" t="s">
        <v>78</v>
      </c>
      <c r="G19" s="16" t="s">
        <v>78</v>
      </c>
      <c r="H19" s="24">
        <v>0</v>
      </c>
      <c r="I19" s="16" t="s">
        <v>78</v>
      </c>
      <c r="J19" s="27">
        <f>+E19*H19</f>
        <v>0</v>
      </c>
      <c r="K19" s="16" t="s">
        <v>78</v>
      </c>
    </row>
    <row r="20" spans="1:11" ht="12">
      <c r="A20" s="14">
        <v>500</v>
      </c>
      <c r="B20" s="14" t="s">
        <v>132</v>
      </c>
      <c r="D20" s="16" t="s">
        <v>78</v>
      </c>
      <c r="E20" s="24">
        <v>0</v>
      </c>
      <c r="F20" s="16" t="s">
        <v>78</v>
      </c>
      <c r="G20" s="16" t="s">
        <v>78</v>
      </c>
      <c r="H20" s="24">
        <v>0</v>
      </c>
      <c r="I20" s="16" t="s">
        <v>78</v>
      </c>
      <c r="J20" s="27">
        <f>+E20*H20</f>
        <v>0</v>
      </c>
      <c r="K20" s="16" t="s">
        <v>78</v>
      </c>
    </row>
    <row r="21" spans="1:11" ht="12">
      <c r="A21" s="14">
        <v>510</v>
      </c>
      <c r="B21" s="14" t="s">
        <v>133</v>
      </c>
      <c r="D21" s="24">
        <v>0</v>
      </c>
      <c r="E21" s="16" t="s">
        <v>78</v>
      </c>
      <c r="F21" s="16" t="s">
        <v>78</v>
      </c>
      <c r="G21" s="24">
        <v>0</v>
      </c>
      <c r="H21" s="16" t="s">
        <v>78</v>
      </c>
      <c r="I21" s="16" t="s">
        <v>78</v>
      </c>
      <c r="J21" s="27">
        <f>+D21*G21</f>
        <v>0</v>
      </c>
      <c r="K21" s="16" t="s">
        <v>78</v>
      </c>
    </row>
    <row r="22" spans="1:11" ht="12">
      <c r="A22" s="14">
        <v>520</v>
      </c>
      <c r="B22" s="14" t="s">
        <v>134</v>
      </c>
      <c r="D22" s="16" t="s">
        <v>78</v>
      </c>
      <c r="E22" s="16" t="s">
        <v>78</v>
      </c>
      <c r="F22" s="17">
        <v>0</v>
      </c>
      <c r="G22" s="16" t="s">
        <v>78</v>
      </c>
      <c r="H22" s="16" t="s">
        <v>78</v>
      </c>
      <c r="I22" s="28">
        <v>0</v>
      </c>
      <c r="J22" s="27">
        <f>+F22*I22</f>
        <v>0</v>
      </c>
      <c r="K22" s="16" t="s">
        <v>78</v>
      </c>
    </row>
    <row r="23" spans="1:11" ht="12">
      <c r="A23" s="14">
        <v>530</v>
      </c>
      <c r="B23" s="14" t="s">
        <v>135</v>
      </c>
      <c r="D23" s="16" t="s">
        <v>78</v>
      </c>
      <c r="E23" s="24">
        <v>0</v>
      </c>
      <c r="F23" s="16" t="s">
        <v>78</v>
      </c>
      <c r="G23" s="16" t="s">
        <v>78</v>
      </c>
      <c r="H23" s="24">
        <v>0</v>
      </c>
      <c r="I23" s="16" t="s">
        <v>78</v>
      </c>
      <c r="J23" s="27">
        <f>+E23*H23</f>
        <v>0</v>
      </c>
      <c r="K23" s="16" t="s">
        <v>78</v>
      </c>
    </row>
    <row r="24" spans="2:11" ht="12">
      <c r="B24" s="13" t="s">
        <v>126</v>
      </c>
      <c r="D24" s="21" t="s">
        <v>79</v>
      </c>
      <c r="E24" s="21" t="s">
        <v>79</v>
      </c>
      <c r="F24" s="21" t="s">
        <v>79</v>
      </c>
      <c r="G24" s="21" t="s">
        <v>79</v>
      </c>
      <c r="H24" s="21" t="s">
        <v>79</v>
      </c>
      <c r="I24" s="21" t="s">
        <v>79</v>
      </c>
      <c r="J24" s="21" t="s">
        <v>79</v>
      </c>
      <c r="K24" s="21" t="s">
        <v>79</v>
      </c>
    </row>
    <row r="25" spans="1:11" ht="12">
      <c r="A25" s="14">
        <v>540</v>
      </c>
      <c r="B25" s="14" t="s">
        <v>136</v>
      </c>
      <c r="D25" s="16" t="s">
        <v>78</v>
      </c>
      <c r="E25" s="24">
        <v>0</v>
      </c>
      <c r="F25" s="16" t="s">
        <v>78</v>
      </c>
      <c r="G25" s="16" t="s">
        <v>78</v>
      </c>
      <c r="H25" s="24">
        <v>0</v>
      </c>
      <c r="I25" s="16" t="s">
        <v>78</v>
      </c>
      <c r="J25" s="27">
        <f>+E25*H25</f>
        <v>0</v>
      </c>
      <c r="K25" s="16" t="s">
        <v>78</v>
      </c>
    </row>
    <row r="26" spans="1:11" ht="12">
      <c r="A26" s="14">
        <v>550</v>
      </c>
      <c r="B26" s="14" t="s">
        <v>133</v>
      </c>
      <c r="D26" s="24">
        <v>0</v>
      </c>
      <c r="E26" s="16" t="s">
        <v>78</v>
      </c>
      <c r="F26" s="16" t="s">
        <v>78</v>
      </c>
      <c r="G26" s="24">
        <v>0</v>
      </c>
      <c r="H26" s="16" t="s">
        <v>78</v>
      </c>
      <c r="I26" s="16" t="s">
        <v>78</v>
      </c>
      <c r="J26" s="27">
        <f>+D26*G26</f>
        <v>0</v>
      </c>
      <c r="K26" s="16" t="s">
        <v>78</v>
      </c>
    </row>
    <row r="27" spans="1:11" ht="12">
      <c r="A27" s="14">
        <v>560</v>
      </c>
      <c r="B27" s="14" t="s">
        <v>134</v>
      </c>
      <c r="D27" s="16" t="s">
        <v>78</v>
      </c>
      <c r="E27" s="16" t="s">
        <v>78</v>
      </c>
      <c r="F27" s="17">
        <v>0</v>
      </c>
      <c r="G27" s="16" t="s">
        <v>78</v>
      </c>
      <c r="H27" s="16" t="s">
        <v>78</v>
      </c>
      <c r="I27" s="28">
        <v>0</v>
      </c>
      <c r="J27" s="27">
        <f>+F27*I27</f>
        <v>0</v>
      </c>
      <c r="K27" s="16" t="s">
        <v>78</v>
      </c>
    </row>
    <row r="28" spans="1:11" ht="12">
      <c r="A28" s="14">
        <v>570</v>
      </c>
      <c r="B28" s="14" t="s">
        <v>135</v>
      </c>
      <c r="D28" s="16" t="s">
        <v>78</v>
      </c>
      <c r="E28" s="24">
        <v>0</v>
      </c>
      <c r="F28" s="16" t="s">
        <v>78</v>
      </c>
      <c r="G28" s="16" t="s">
        <v>78</v>
      </c>
      <c r="H28" s="24">
        <v>0</v>
      </c>
      <c r="I28" s="16" t="s">
        <v>78</v>
      </c>
      <c r="J28" s="27">
        <f>+E28*H28</f>
        <v>0</v>
      </c>
      <c r="K28" s="16" t="s">
        <v>78</v>
      </c>
    </row>
    <row r="29" spans="1:11" ht="12.75">
      <c r="A29" s="14">
        <v>580</v>
      </c>
      <c r="B29" s="79" t="s">
        <v>277</v>
      </c>
      <c r="C29" s="79"/>
      <c r="D29" s="100" t="s">
        <v>78</v>
      </c>
      <c r="E29" s="100" t="s">
        <v>78</v>
      </c>
      <c r="F29" s="100" t="s">
        <v>78</v>
      </c>
      <c r="G29" s="100" t="s">
        <v>78</v>
      </c>
      <c r="H29" s="100" t="s">
        <v>78</v>
      </c>
      <c r="I29" s="100" t="s">
        <v>78</v>
      </c>
      <c r="J29" s="103">
        <v>0</v>
      </c>
      <c r="K29" s="98">
        <f>'MAG-1'!F11</f>
        <v>0</v>
      </c>
    </row>
    <row r="30" spans="4:11" ht="12">
      <c r="D30" s="16"/>
      <c r="E30" s="16"/>
      <c r="F30" s="16"/>
      <c r="G30" s="16"/>
      <c r="H30" s="16"/>
      <c r="I30" s="16"/>
      <c r="J30" s="29"/>
      <c r="K30" s="28"/>
    </row>
    <row r="31" spans="1:12" ht="12.75">
      <c r="A31" s="79">
        <v>590</v>
      </c>
      <c r="B31" s="99" t="s">
        <v>260</v>
      </c>
      <c r="C31" s="79"/>
      <c r="D31" s="100" t="s">
        <v>78</v>
      </c>
      <c r="E31" s="100" t="s">
        <v>78</v>
      </c>
      <c r="F31" s="101">
        <v>0</v>
      </c>
      <c r="G31" s="100" t="s">
        <v>78</v>
      </c>
      <c r="H31" s="100" t="s">
        <v>78</v>
      </c>
      <c r="I31" s="102">
        <v>0</v>
      </c>
      <c r="J31" s="103">
        <f>F31*I31</f>
        <v>0</v>
      </c>
      <c r="K31" s="98">
        <f>'COS-1(P)'!O14</f>
        <v>0</v>
      </c>
      <c r="L31" s="79"/>
    </row>
    <row r="32" spans="4:11" ht="12">
      <c r="D32" s="16"/>
      <c r="E32" s="16"/>
      <c r="F32" s="16"/>
      <c r="G32" s="16"/>
      <c r="H32" s="16"/>
      <c r="I32" s="16"/>
      <c r="J32" s="29"/>
      <c r="K32" s="28"/>
    </row>
    <row r="34" ht="12">
      <c r="B34" s="14" t="s">
        <v>219</v>
      </c>
    </row>
    <row r="35" ht="12">
      <c r="B35" s="14" t="s">
        <v>241</v>
      </c>
    </row>
  </sheetData>
  <sheetProtection/>
  <printOptions/>
  <pageMargins left="0.75" right="0.5" top="0.75" bottom="1" header="0.55" footer="0.5"/>
  <pageSetup horizontalDpi="300" verticalDpi="300" orientation="landscape" scale="90" r:id="rId1"/>
  <headerFooter alignWithMargins="0">
    <oddHeader>&amp;L&amp;"Arial,Bold"&amp;9
Page &amp;P of &amp;N</oddHeader>
  </headerFooter>
  <rowBreaks count="1" manualBreakCount="1">
    <brk id="15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20" sqref="G20"/>
    </sheetView>
  </sheetViews>
  <sheetFormatPr defaultColWidth="9.140625" defaultRowHeight="12.75"/>
  <cols>
    <col min="2" max="2" width="9.8515625" style="0" customWidth="1"/>
    <col min="4" max="4" width="19.8515625" style="0" customWidth="1"/>
    <col min="5" max="5" width="18.7109375" style="0" customWidth="1"/>
    <col min="6" max="6" width="18.57421875" style="0" customWidth="1"/>
    <col min="7" max="7" width="16.421875" style="0" customWidth="1"/>
    <col min="8" max="8" width="13.7109375" style="0" customWidth="1"/>
  </cols>
  <sheetData>
    <row r="1" spans="1:6" ht="12.75">
      <c r="A1" s="1" t="s">
        <v>137</v>
      </c>
      <c r="F1" s="1" t="s">
        <v>111</v>
      </c>
    </row>
    <row r="2" spans="1:6" ht="12.75">
      <c r="A2" s="1" t="s">
        <v>0</v>
      </c>
      <c r="C2" s="66">
        <f>'COS-1(P)'!C2</f>
        <v>43998</v>
      </c>
      <c r="D2" s="14"/>
      <c r="F2" s="2" t="s">
        <v>192</v>
      </c>
    </row>
    <row r="3" spans="1:7" ht="12.75">
      <c r="A3" s="1" t="s">
        <v>1</v>
      </c>
      <c r="C3" s="66" t="str">
        <f>'COS-1(P)'!C3</f>
        <v>Telephone Company</v>
      </c>
      <c r="D3" s="14"/>
      <c r="F3" s="144" t="s">
        <v>303</v>
      </c>
      <c r="G3" s="14"/>
    </row>
    <row r="4" spans="1:4" ht="12.75">
      <c r="A4" s="1" t="s">
        <v>95</v>
      </c>
      <c r="C4" s="64">
        <f>'COS-1(P)'!C4</f>
        <v>0</v>
      </c>
      <c r="D4" s="14"/>
    </row>
    <row r="5" spans="1:4" ht="12.75">
      <c r="A5" s="1" t="s">
        <v>160</v>
      </c>
      <c r="C5" s="67">
        <f>'COS-1(P)'!C5</f>
        <v>0</v>
      </c>
      <c r="D5" s="14"/>
    </row>
    <row r="6" ht="12.75">
      <c r="A6" s="1"/>
    </row>
    <row r="8" spans="5:10" ht="12.75">
      <c r="E8" s="4" t="s">
        <v>73</v>
      </c>
      <c r="F8" s="4" t="s">
        <v>139</v>
      </c>
      <c r="G8" s="4" t="s">
        <v>135</v>
      </c>
      <c r="H8" s="4"/>
      <c r="I8" s="4"/>
      <c r="J8" s="1"/>
    </row>
    <row r="9" spans="5:10" ht="12.75">
      <c r="E9" s="4" t="s">
        <v>15</v>
      </c>
      <c r="F9" s="4" t="s">
        <v>140</v>
      </c>
      <c r="G9" s="4" t="s">
        <v>140</v>
      </c>
      <c r="H9" s="4" t="s">
        <v>141</v>
      </c>
      <c r="I9" s="4"/>
      <c r="J9" s="1"/>
    </row>
    <row r="10" spans="5:10" ht="12.75">
      <c r="E10" s="4" t="s">
        <v>8</v>
      </c>
      <c r="F10" s="4" t="s">
        <v>9</v>
      </c>
      <c r="G10" s="4" t="s">
        <v>68</v>
      </c>
      <c r="H10" s="4" t="s">
        <v>69</v>
      </c>
      <c r="I10" s="4"/>
      <c r="J10" s="1"/>
    </row>
    <row r="11" spans="1:8" ht="12.75">
      <c r="A11">
        <v>100</v>
      </c>
      <c r="B11" s="6" t="s">
        <v>114</v>
      </c>
      <c r="E11" s="9">
        <f>SUM(F11:H11)</f>
        <v>0</v>
      </c>
      <c r="F11" s="5">
        <v>0</v>
      </c>
      <c r="G11" s="5">
        <v>0</v>
      </c>
      <c r="H11" s="5">
        <v>0</v>
      </c>
    </row>
    <row r="12" spans="1:8" ht="12.75">
      <c r="A12">
        <v>110</v>
      </c>
      <c r="B12" s="82" t="s">
        <v>276</v>
      </c>
      <c r="C12" s="89"/>
      <c r="D12" s="89"/>
      <c r="E12" s="128">
        <f>SUM(F12:H12)</f>
        <v>0</v>
      </c>
      <c r="F12" s="104">
        <v>0</v>
      </c>
      <c r="G12" s="104">
        <v>0</v>
      </c>
      <c r="H12" s="104">
        <v>0</v>
      </c>
    </row>
    <row r="13" spans="1:8" ht="12.75">
      <c r="A13" s="89">
        <v>120</v>
      </c>
      <c r="B13" s="79" t="s">
        <v>278</v>
      </c>
      <c r="C13" s="89"/>
      <c r="D13" s="89"/>
      <c r="E13" s="128">
        <f>SUM(F13:H13)</f>
        <v>0</v>
      </c>
      <c r="F13" s="104">
        <v>0</v>
      </c>
      <c r="G13" s="104">
        <v>0</v>
      </c>
      <c r="H13" s="104">
        <v>0</v>
      </c>
    </row>
    <row r="14" spans="2:8" ht="12.75">
      <c r="B14" s="79"/>
      <c r="E14" s="9"/>
      <c r="F14" s="5"/>
      <c r="G14" s="5"/>
      <c r="H14" s="5"/>
    </row>
    <row r="16" ht="12.75">
      <c r="B16" s="6" t="s">
        <v>242</v>
      </c>
    </row>
    <row r="17" spans="1:4" ht="12.75">
      <c r="A17" s="80"/>
      <c r="B17" s="80"/>
      <c r="C17" s="80"/>
      <c r="D17" s="80"/>
    </row>
    <row r="18" spans="1:7" ht="12.75">
      <c r="A18" s="80"/>
      <c r="B18" s="80"/>
      <c r="C18" s="80"/>
      <c r="D18" s="80"/>
      <c r="E18" s="14"/>
      <c r="F18" s="14"/>
      <c r="G18" s="14"/>
    </row>
    <row r="19" spans="1:7" ht="12.75">
      <c r="A19" s="77"/>
      <c r="B19" s="77"/>
      <c r="C19" s="77"/>
      <c r="D19" s="77"/>
      <c r="E19" s="77"/>
      <c r="F19" s="77"/>
      <c r="G19" s="77"/>
    </row>
    <row r="20" spans="1:7" ht="12.75">
      <c r="A20" s="77"/>
      <c r="B20" s="77"/>
      <c r="C20" s="77"/>
      <c r="D20" s="77"/>
      <c r="E20" s="77"/>
      <c r="F20" s="77"/>
      <c r="G20" s="77"/>
    </row>
    <row r="21" spans="1:7" ht="12.75">
      <c r="A21" s="77"/>
      <c r="B21" s="77"/>
      <c r="C21" s="77"/>
      <c r="D21" s="77"/>
      <c r="E21" s="77"/>
      <c r="F21" s="77"/>
      <c r="G21" s="77"/>
    </row>
    <row r="22" spans="1:7" ht="12.75">
      <c r="A22" s="77"/>
      <c r="B22" s="77"/>
      <c r="C22" s="77"/>
      <c r="D22" s="77"/>
      <c r="E22" s="77"/>
      <c r="F22" s="77"/>
      <c r="G22" s="77"/>
    </row>
    <row r="23" spans="1:7" ht="12.75">
      <c r="A23" s="77"/>
      <c r="B23" s="77"/>
      <c r="C23" s="77"/>
      <c r="D23" s="77"/>
      <c r="E23" s="77"/>
      <c r="F23" s="77"/>
      <c r="G23" s="77"/>
    </row>
  </sheetData>
  <sheetProtection/>
  <printOptions/>
  <pageMargins left="0.75" right="0.75" top="1" bottom="1" header="1.35" footer="0.5"/>
  <pageSetup horizontalDpi="300" verticalDpi="300" orientation="landscape" r:id="rId1"/>
  <headerFooter alignWithMargins="0">
    <oddHeader>&amp;L&amp;"Arial,Bold"
 Page &amp;P of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9.28125" style="6" bestFit="1" customWidth="1"/>
    <col min="2" max="2" width="10.00390625" style="6" customWidth="1"/>
    <col min="3" max="3" width="13.28125" style="6" bestFit="1" customWidth="1"/>
    <col min="4" max="5" width="9.140625" style="6" customWidth="1"/>
    <col min="6" max="6" width="13.140625" style="6" customWidth="1"/>
    <col min="7" max="7" width="15.00390625" style="6" customWidth="1"/>
    <col min="8" max="8" width="14.00390625" style="6" customWidth="1"/>
    <col min="9" max="9" width="13.28125" style="6" customWidth="1"/>
    <col min="10" max="10" width="11.28125" style="6" customWidth="1"/>
    <col min="11" max="16384" width="9.140625" style="6" customWidth="1"/>
  </cols>
  <sheetData>
    <row r="1" spans="1:7" ht="12.75">
      <c r="A1" s="1" t="s">
        <v>142</v>
      </c>
      <c r="B1" s="1"/>
      <c r="C1" s="1"/>
      <c r="F1" s="1"/>
      <c r="G1" s="1" t="s">
        <v>111</v>
      </c>
    </row>
    <row r="2" spans="1:7" ht="12.75">
      <c r="A2" s="1" t="s">
        <v>0</v>
      </c>
      <c r="B2" s="1"/>
      <c r="C2" s="66">
        <f>'COS-1(P)'!C2</f>
        <v>43998</v>
      </c>
      <c r="D2" s="14"/>
      <c r="G2" s="1" t="s">
        <v>222</v>
      </c>
    </row>
    <row r="3" spans="1:7" ht="12.75">
      <c r="A3" s="1" t="s">
        <v>1</v>
      </c>
      <c r="B3" s="1"/>
      <c r="C3" s="66" t="str">
        <f>'COS-1(P)'!C3</f>
        <v>Telephone Company</v>
      </c>
      <c r="D3" s="14"/>
      <c r="F3" s="1"/>
      <c r="G3" s="1" t="s">
        <v>223</v>
      </c>
    </row>
    <row r="4" spans="1:4" ht="12.75">
      <c r="A4" s="1" t="s">
        <v>95</v>
      </c>
      <c r="C4" s="64">
        <f>'COS-1(P)'!C4</f>
        <v>0</v>
      </c>
      <c r="D4" s="14"/>
    </row>
    <row r="5" spans="1:4" ht="12.75">
      <c r="A5" s="1" t="s">
        <v>160</v>
      </c>
      <c r="C5" s="67">
        <f>'COS-1(P)'!C5</f>
        <v>0</v>
      </c>
      <c r="D5" s="14"/>
    </row>
    <row r="6" ht="12.75">
      <c r="A6" s="1"/>
    </row>
    <row r="7" spans="6:18" ht="12.75">
      <c r="F7" s="81"/>
      <c r="G7" s="4" t="s">
        <v>146</v>
      </c>
      <c r="H7" s="4" t="s">
        <v>148</v>
      </c>
      <c r="I7" s="4" t="s">
        <v>149</v>
      </c>
      <c r="J7" s="4" t="s">
        <v>149</v>
      </c>
      <c r="K7" s="4"/>
      <c r="L7" s="4"/>
      <c r="M7" s="4"/>
      <c r="N7" s="4"/>
      <c r="O7" s="4"/>
      <c r="P7" s="4"/>
      <c r="Q7" s="4"/>
      <c r="R7" s="4"/>
    </row>
    <row r="8" spans="6:14" ht="12.75">
      <c r="F8" s="25">
        <v>43647</v>
      </c>
      <c r="G8" s="4" t="s">
        <v>147</v>
      </c>
      <c r="H8" s="25">
        <v>44013</v>
      </c>
      <c r="I8" s="10">
        <f>F8</f>
        <v>43647</v>
      </c>
      <c r="J8" s="4" t="s">
        <v>146</v>
      </c>
      <c r="K8" s="4"/>
      <c r="L8" s="4"/>
      <c r="M8" s="4"/>
      <c r="N8" s="4"/>
    </row>
    <row r="9" spans="6:14" ht="12.75">
      <c r="F9" s="4" t="s">
        <v>117</v>
      </c>
      <c r="G9" s="4" t="s">
        <v>117</v>
      </c>
      <c r="H9" s="4" t="s">
        <v>117</v>
      </c>
      <c r="I9" s="10">
        <f>H8</f>
        <v>44013</v>
      </c>
      <c r="J9" s="10">
        <f>H8</f>
        <v>44013</v>
      </c>
      <c r="K9" s="4"/>
      <c r="L9" s="4"/>
      <c r="M9" s="4"/>
      <c r="N9" s="4"/>
    </row>
    <row r="10" spans="2:14" ht="12.75">
      <c r="B10" s="1"/>
      <c r="F10" s="4" t="s">
        <v>8</v>
      </c>
      <c r="G10" s="4" t="s">
        <v>9</v>
      </c>
      <c r="H10" s="4" t="s">
        <v>68</v>
      </c>
      <c r="I10" s="4" t="s">
        <v>69</v>
      </c>
      <c r="J10" s="4" t="s">
        <v>72</v>
      </c>
      <c r="K10" s="4"/>
      <c r="L10" s="4"/>
      <c r="M10" s="4"/>
      <c r="N10" s="4"/>
    </row>
    <row r="11" spans="2:10" ht="12.75">
      <c r="B11" s="1" t="s">
        <v>143</v>
      </c>
      <c r="F11" s="12" t="s">
        <v>79</v>
      </c>
      <c r="G11" s="12" t="s">
        <v>79</v>
      </c>
      <c r="H11" s="12" t="s">
        <v>79</v>
      </c>
      <c r="I11" s="12" t="s">
        <v>79</v>
      </c>
      <c r="J11" s="12" t="s">
        <v>79</v>
      </c>
    </row>
    <row r="12" spans="1:10" ht="12.75">
      <c r="A12" s="6">
        <v>150</v>
      </c>
      <c r="B12" s="6" t="s">
        <v>230</v>
      </c>
      <c r="F12" s="11">
        <v>0</v>
      </c>
      <c r="G12" s="11">
        <v>0</v>
      </c>
      <c r="H12" s="11">
        <v>0</v>
      </c>
      <c r="I12" s="26">
        <f>IF(F12=0,0,(H12-F12)/F12)</f>
        <v>0</v>
      </c>
      <c r="J12" s="26">
        <f>IF(G12=0,0,(H12-G12)/G12)</f>
        <v>0</v>
      </c>
    </row>
    <row r="13" spans="6:10" ht="12.75">
      <c r="F13" s="105" t="s">
        <v>79</v>
      </c>
      <c r="G13" s="12" t="s">
        <v>79</v>
      </c>
      <c r="H13" s="12" t="s">
        <v>79</v>
      </c>
      <c r="I13" s="12" t="s">
        <v>79</v>
      </c>
      <c r="J13" s="12" t="s">
        <v>79</v>
      </c>
    </row>
    <row r="14" spans="1:10" ht="12.75">
      <c r="A14" s="6">
        <v>160</v>
      </c>
      <c r="B14" s="6" t="s">
        <v>145</v>
      </c>
      <c r="F14" s="11">
        <v>0</v>
      </c>
      <c r="G14" s="11">
        <v>0</v>
      </c>
      <c r="H14" s="11">
        <v>0</v>
      </c>
      <c r="I14" s="26">
        <f>IF(F14=0,0,(H14-F14)/F14)</f>
        <v>0</v>
      </c>
      <c r="J14" s="26">
        <f>IF(G14=0,0,(H14-G14)/G14)</f>
        <v>0</v>
      </c>
    </row>
    <row r="15" spans="1:10" ht="12.75">
      <c r="A15" s="78"/>
      <c r="B15" s="78"/>
      <c r="F15" s="11"/>
      <c r="G15" s="11"/>
      <c r="H15" s="11"/>
      <c r="I15" s="26"/>
      <c r="J15" s="26"/>
    </row>
    <row r="16" spans="1:10" ht="12.75">
      <c r="A16" s="106">
        <v>170</v>
      </c>
      <c r="B16" s="99" t="s">
        <v>278</v>
      </c>
      <c r="C16" s="79"/>
      <c r="D16" s="79"/>
      <c r="E16" s="79"/>
      <c r="F16" s="107">
        <v>0</v>
      </c>
      <c r="G16" s="107">
        <v>0</v>
      </c>
      <c r="H16" s="107">
        <v>0</v>
      </c>
      <c r="I16" s="108">
        <f>IF(F16=0,0,(H16-F16)/F16)</f>
        <v>0</v>
      </c>
      <c r="J16" s="108">
        <f>IF(G16=0,0,(H16-G16)/G16)</f>
        <v>0</v>
      </c>
    </row>
    <row r="17" spans="1:7" ht="12.75">
      <c r="A17" s="77"/>
      <c r="B17" s="77"/>
      <c r="C17" s="77"/>
      <c r="D17" s="77"/>
      <c r="E17" s="77"/>
      <c r="F17" s="77"/>
      <c r="G17" s="77"/>
    </row>
    <row r="18" spans="1:7" ht="12.75">
      <c r="A18" s="77"/>
      <c r="B18" s="77"/>
      <c r="C18" s="77"/>
      <c r="D18" s="77"/>
      <c r="E18" s="77"/>
      <c r="F18" s="77"/>
      <c r="G18" s="77"/>
    </row>
    <row r="19" spans="1:7" ht="12.75">
      <c r="A19" s="77"/>
      <c r="B19" s="77"/>
      <c r="C19" s="77"/>
      <c r="D19" s="77"/>
      <c r="E19" s="77"/>
      <c r="F19" s="77"/>
      <c r="G19" s="77"/>
    </row>
    <row r="20" spans="1:7" ht="12.75">
      <c r="A20" s="77"/>
      <c r="B20" s="77"/>
      <c r="C20" s="77"/>
      <c r="D20" s="77"/>
      <c r="E20" s="77"/>
      <c r="F20" s="77"/>
      <c r="G20" s="77"/>
    </row>
    <row r="21" spans="1:7" ht="12.75">
      <c r="A21" s="77"/>
      <c r="B21" s="77"/>
      <c r="C21" s="77"/>
      <c r="D21" s="77"/>
      <c r="E21" s="77"/>
      <c r="F21" s="77"/>
      <c r="G21" s="77"/>
    </row>
  </sheetData>
  <sheetProtection/>
  <printOptions/>
  <pageMargins left="0.75" right="0.75" top="1" bottom="1" header="2" footer="0.5"/>
  <pageSetup horizontalDpi="300" verticalDpi="300" orientation="landscape" r:id="rId1"/>
  <headerFooter alignWithMargins="0">
    <oddHeader>&amp;L&amp;"Arial,Bold"&amp;11 Page &amp;P of 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9.140625" style="6" customWidth="1"/>
    <col min="2" max="2" width="11.8515625" style="6" customWidth="1"/>
    <col min="3" max="3" width="10.7109375" style="6" customWidth="1"/>
    <col min="4" max="4" width="16.57421875" style="6" customWidth="1"/>
    <col min="5" max="5" width="12.28125" style="6" customWidth="1"/>
    <col min="6" max="7" width="14.8515625" style="6" customWidth="1"/>
    <col min="8" max="8" width="15.7109375" style="6" customWidth="1"/>
    <col min="9" max="9" width="16.421875" style="6" customWidth="1"/>
    <col min="10" max="16384" width="9.140625" style="6" customWidth="1"/>
  </cols>
  <sheetData>
    <row r="1" spans="1:6" ht="12.75">
      <c r="A1" s="1" t="s">
        <v>150</v>
      </c>
      <c r="F1" s="1" t="s">
        <v>158</v>
      </c>
    </row>
    <row r="2" spans="1:6" ht="12.75" customHeight="1">
      <c r="A2" s="1" t="s">
        <v>0</v>
      </c>
      <c r="C2" s="66">
        <f>'COS-1(P)'!C2</f>
        <v>43998</v>
      </c>
      <c r="D2" s="14"/>
      <c r="F2" s="1" t="s">
        <v>228</v>
      </c>
    </row>
    <row r="3" spans="1:7" ht="12.75">
      <c r="A3" s="1" t="s">
        <v>1</v>
      </c>
      <c r="C3" s="66" t="str">
        <f>'COS-1(P)'!C3</f>
        <v>Telephone Company</v>
      </c>
      <c r="D3" s="14"/>
      <c r="F3" s="145" t="s">
        <v>304</v>
      </c>
      <c r="G3" s="146"/>
    </row>
    <row r="4" spans="1:4" ht="12.75">
      <c r="A4" s="1" t="s">
        <v>95</v>
      </c>
      <c r="C4" s="64">
        <f>'COS-1(P)'!C4</f>
        <v>0</v>
      </c>
      <c r="D4" s="14"/>
    </row>
    <row r="5" spans="1:4" ht="12.75">
      <c r="A5" s="1" t="s">
        <v>160</v>
      </c>
      <c r="C5" s="67">
        <f>'COS-1(P)'!C5</f>
        <v>0</v>
      </c>
      <c r="D5" s="14"/>
    </row>
    <row r="6" spans="1:3" ht="12.75">
      <c r="A6" s="1"/>
      <c r="C6" s="2"/>
    </row>
    <row r="7" spans="1:3" ht="12.75">
      <c r="A7" s="1"/>
      <c r="C7" s="2"/>
    </row>
    <row r="8" spans="1:3" ht="12.75">
      <c r="A8" s="1"/>
      <c r="C8" s="2"/>
    </row>
    <row r="9" spans="1:3" ht="12.75">
      <c r="A9" s="1"/>
      <c r="C9" s="2"/>
    </row>
    <row r="10" spans="1:5" ht="12.75">
      <c r="A10" s="1"/>
      <c r="C10" s="2"/>
      <c r="E10" s="83"/>
    </row>
    <row r="11" spans="1:5" ht="12.75">
      <c r="A11" s="1"/>
      <c r="C11" s="2"/>
      <c r="E11" s="84"/>
    </row>
    <row r="12" spans="1:9" ht="12.75">
      <c r="A12" s="1"/>
      <c r="E12" s="4" t="s">
        <v>152</v>
      </c>
      <c r="F12" s="4" t="s">
        <v>152</v>
      </c>
      <c r="G12" s="4" t="s">
        <v>155</v>
      </c>
      <c r="H12" s="4" t="s">
        <v>152</v>
      </c>
      <c r="I12" s="4" t="s">
        <v>155</v>
      </c>
    </row>
    <row r="13" spans="5:9" ht="12.75">
      <c r="E13" s="147">
        <v>43647</v>
      </c>
      <c r="F13" s="4" t="s">
        <v>154</v>
      </c>
      <c r="G13" s="4" t="s">
        <v>156</v>
      </c>
      <c r="H13" s="84">
        <f>'RTE-1'!H8</f>
        <v>44013</v>
      </c>
      <c r="I13" s="4" t="s">
        <v>156</v>
      </c>
    </row>
    <row r="14" spans="5:15" ht="12.75">
      <c r="E14" s="4" t="s">
        <v>153</v>
      </c>
      <c r="F14" s="4" t="s">
        <v>117</v>
      </c>
      <c r="G14" s="4" t="s">
        <v>157</v>
      </c>
      <c r="H14" s="4" t="s">
        <v>153</v>
      </c>
      <c r="I14" s="4" t="s">
        <v>246</v>
      </c>
      <c r="K14" s="14"/>
      <c r="L14" s="14"/>
      <c r="M14" s="14"/>
      <c r="N14" s="14"/>
      <c r="O14" s="14"/>
    </row>
    <row r="15" spans="2:9" ht="12.75">
      <c r="B15" s="1" t="s">
        <v>144</v>
      </c>
      <c r="E15" s="4" t="s">
        <v>8</v>
      </c>
      <c r="F15" s="4" t="s">
        <v>9</v>
      </c>
      <c r="G15" s="4" t="s">
        <v>68</v>
      </c>
      <c r="H15" s="4" t="s">
        <v>69</v>
      </c>
      <c r="I15" s="4" t="s">
        <v>72</v>
      </c>
    </row>
    <row r="16" spans="1:9" ht="12.75">
      <c r="A16" s="6">
        <v>100</v>
      </c>
      <c r="B16" s="6" t="s">
        <v>229</v>
      </c>
      <c r="E16" s="5">
        <v>0</v>
      </c>
      <c r="F16" s="5">
        <v>0</v>
      </c>
      <c r="G16" s="9">
        <f>F16-E16</f>
        <v>0</v>
      </c>
      <c r="H16" s="5">
        <v>0</v>
      </c>
      <c r="I16" s="9">
        <f>H16-F16</f>
        <v>0</v>
      </c>
    </row>
    <row r="17" spans="5:9" ht="12.75">
      <c r="E17" s="12" t="s">
        <v>79</v>
      </c>
      <c r="F17" s="12" t="s">
        <v>79</v>
      </c>
      <c r="G17" s="12" t="s">
        <v>79</v>
      </c>
      <c r="H17" s="12" t="s">
        <v>79</v>
      </c>
      <c r="I17" s="12" t="s">
        <v>79</v>
      </c>
    </row>
    <row r="18" spans="1:9" ht="12.75">
      <c r="A18" s="6">
        <v>110</v>
      </c>
      <c r="B18" s="6" t="s">
        <v>145</v>
      </c>
      <c r="E18" s="5">
        <v>0</v>
      </c>
      <c r="F18" s="5">
        <v>0</v>
      </c>
      <c r="G18" s="9">
        <f>F18-E18</f>
        <v>0</v>
      </c>
      <c r="H18" s="5">
        <v>0</v>
      </c>
      <c r="I18" s="9">
        <f>H18-F18</f>
        <v>0</v>
      </c>
    </row>
    <row r="19" spans="5:9" ht="12.75">
      <c r="E19" s="12" t="s">
        <v>79</v>
      </c>
      <c r="F19" s="12" t="s">
        <v>79</v>
      </c>
      <c r="G19" s="12" t="s">
        <v>79</v>
      </c>
      <c r="H19" s="12" t="s">
        <v>79</v>
      </c>
      <c r="I19" s="12" t="s">
        <v>79</v>
      </c>
    </row>
    <row r="20" spans="1:9" ht="12.75">
      <c r="A20" s="6">
        <v>120</v>
      </c>
      <c r="B20" s="6" t="s">
        <v>240</v>
      </c>
      <c r="E20" s="5">
        <v>0</v>
      </c>
      <c r="F20" s="5">
        <v>0</v>
      </c>
      <c r="G20" s="9">
        <f>F20-E20</f>
        <v>0</v>
      </c>
      <c r="H20" s="5">
        <v>0</v>
      </c>
      <c r="I20" s="9">
        <f>H20-F20</f>
        <v>0</v>
      </c>
    </row>
    <row r="21" spans="5:9" ht="12.75">
      <c r="E21" s="12" t="s">
        <v>79</v>
      </c>
      <c r="F21" s="12" t="s">
        <v>79</v>
      </c>
      <c r="G21" s="12" t="s">
        <v>79</v>
      </c>
      <c r="H21" s="12" t="s">
        <v>79</v>
      </c>
      <c r="I21" s="12" t="s">
        <v>79</v>
      </c>
    </row>
    <row r="22" spans="1:9" ht="12.75">
      <c r="A22" s="6">
        <v>130</v>
      </c>
      <c r="B22" s="82" t="s">
        <v>276</v>
      </c>
      <c r="C22" s="82"/>
      <c r="D22" s="82"/>
      <c r="E22" s="5">
        <v>0</v>
      </c>
      <c r="F22" s="5">
        <v>0</v>
      </c>
      <c r="G22" s="9">
        <f>F22-E22</f>
        <v>0</v>
      </c>
      <c r="H22" s="5">
        <v>0</v>
      </c>
      <c r="I22" s="9">
        <f>H22-F22</f>
        <v>0</v>
      </c>
    </row>
    <row r="23" spans="5:9" ht="12.75">
      <c r="E23" s="5"/>
      <c r="F23" s="5"/>
      <c r="G23" s="9"/>
      <c r="H23" s="5"/>
      <c r="I23" s="9"/>
    </row>
    <row r="24" spans="1:10" ht="12.75">
      <c r="A24" s="82">
        <v>140</v>
      </c>
      <c r="B24" s="99" t="s">
        <v>278</v>
      </c>
      <c r="C24" s="79"/>
      <c r="D24" s="79"/>
      <c r="E24" s="5">
        <v>0</v>
      </c>
      <c r="F24" s="5">
        <v>0</v>
      </c>
      <c r="G24" s="9">
        <f>F24-E24</f>
        <v>0</v>
      </c>
      <c r="H24" s="104">
        <v>0</v>
      </c>
      <c r="I24" s="9">
        <f>H24-F24</f>
        <v>0</v>
      </c>
      <c r="J24" s="82"/>
    </row>
    <row r="25" spans="5:9" ht="12.75">
      <c r="E25" s="12" t="s">
        <v>79</v>
      </c>
      <c r="F25" s="12" t="s">
        <v>79</v>
      </c>
      <c r="G25" s="12" t="s">
        <v>79</v>
      </c>
      <c r="H25" s="12" t="s">
        <v>79</v>
      </c>
      <c r="I25" s="12" t="s">
        <v>79</v>
      </c>
    </row>
    <row r="26" ht="12.75">
      <c r="B26" s="6" t="s">
        <v>151</v>
      </c>
    </row>
    <row r="28" spans="1:7" ht="12.75">
      <c r="A28" s="82"/>
      <c r="B28" s="82"/>
      <c r="C28" s="82"/>
      <c r="D28" s="82"/>
      <c r="E28" s="82"/>
      <c r="F28" s="82"/>
      <c r="G28" s="82"/>
    </row>
    <row r="29" spans="1:7" ht="12.75">
      <c r="A29" s="79"/>
      <c r="B29" s="79"/>
      <c r="C29" s="79"/>
      <c r="D29" s="79"/>
      <c r="E29" s="79"/>
      <c r="F29" s="79"/>
      <c r="G29" s="79"/>
    </row>
    <row r="30" spans="1:7" ht="12.75">
      <c r="A30" s="77"/>
      <c r="B30" s="77"/>
      <c r="C30" s="77"/>
      <c r="D30" s="77"/>
      <c r="E30" s="77"/>
      <c r="F30" s="77"/>
      <c r="G30" s="77"/>
    </row>
    <row r="31" spans="1:7" ht="12.75">
      <c r="A31" s="77"/>
      <c r="B31" s="77"/>
      <c r="C31" s="77"/>
      <c r="D31" s="77"/>
      <c r="E31" s="77"/>
      <c r="F31" s="77"/>
      <c r="G31" s="77"/>
    </row>
    <row r="32" spans="1:7" ht="12.75">
      <c r="A32" s="77"/>
      <c r="B32" s="77"/>
      <c r="C32" s="77"/>
      <c r="D32" s="77"/>
      <c r="E32" s="77"/>
      <c r="F32" s="77"/>
      <c r="G32" s="77"/>
    </row>
    <row r="33" spans="1:7" ht="12.75">
      <c r="A33" s="77"/>
      <c r="B33" s="77"/>
      <c r="C33" s="77"/>
      <c r="D33" s="77"/>
      <c r="E33" s="77"/>
      <c r="F33" s="77"/>
      <c r="G33" s="77"/>
    </row>
    <row r="34" spans="1:7" ht="12.75">
      <c r="A34" s="77"/>
      <c r="B34" s="77"/>
      <c r="C34" s="77"/>
      <c r="D34" s="77"/>
      <c r="E34" s="77"/>
      <c r="F34" s="77"/>
      <c r="G34" s="77"/>
    </row>
    <row r="35" spans="1:7" ht="12.75">
      <c r="A35" s="82"/>
      <c r="B35" s="82"/>
      <c r="C35" s="82"/>
      <c r="D35" s="82"/>
      <c r="E35" s="82"/>
      <c r="F35" s="82"/>
      <c r="G35" s="82"/>
    </row>
  </sheetData>
  <sheetProtection/>
  <printOptions/>
  <pageMargins left="0.75" right="0.75" top="1" bottom="1" header="2.05" footer="0.5"/>
  <pageSetup horizontalDpi="300" verticalDpi="300" orientation="landscape" r:id="rId1"/>
  <headerFooter alignWithMargins="0">
    <oddHeader>&amp;L&amp;"Arial,Bold"&amp;12 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Rebecca</dc:creator>
  <cp:keywords/>
  <dc:description/>
  <cp:lastModifiedBy>Richard Kwiatkowski</cp:lastModifiedBy>
  <cp:lastPrinted>2014-04-11T18:08:32Z</cp:lastPrinted>
  <dcterms:created xsi:type="dcterms:W3CDTF">1999-04-19T22:44:49Z</dcterms:created>
  <dcterms:modified xsi:type="dcterms:W3CDTF">2020-02-28T20:28:35Z</dcterms:modified>
  <cp:category/>
  <cp:version/>
  <cp:contentType/>
  <cp:contentStatus/>
</cp:coreProperties>
</file>