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1-2022 RoR ILEC TRPs 5.11.21\"/>
    </mc:Choice>
  </mc:AlternateContent>
  <xr:revisionPtr revIDLastSave="0" documentId="13_ncr:1_{876FD341-5150-4EC7-83DE-0EB557D1401E}" xr6:coauthVersionLast="45" xr6:coauthVersionMax="45" xr10:uidLastSave="{00000000-0000-0000-0000-000000000000}"/>
  <bookViews>
    <workbookView xWindow="-120" yWindow="-120" windowWidth="29040" windowHeight="15840" tabRatio="894" activeTab="4" xr2:uid="{00000000-000D-0000-FFFF-FFFF00000000}"/>
  </bookViews>
  <sheets>
    <sheet name="2021 Eligible Recovery Summary " sheetId="22" r:id="rId1"/>
    <sheet name="2021 RoR ILEC Interstate Rates" sheetId="26" r:id="rId2"/>
    <sheet name="2021 RoR ILEC Intrastate Rates" sheetId="10" r:id="rId3"/>
    <sheet name="2021 RoR ILEC Rec. Comp. Rates" sheetId="27" r:id="rId4"/>
    <sheet name="2021 8YY Intrastate Rates" sheetId="24" r:id="rId5"/>
  </sheets>
  <definedNames>
    <definedName name="_xlnm.Print_Area" localSheetId="4">'2021 8YY Intrastate Rates'!$A$1:$N$33</definedName>
    <definedName name="_xlnm.Print_Area" localSheetId="0">'2021 Eligible Recovery Summary '!$A$1:$A$40</definedName>
    <definedName name="_xlnm.Print_Area" localSheetId="1">'2021 RoR ILEC Interstate Rates'!$A$1:$D$113</definedName>
    <definedName name="_xlnm.Print_Area" localSheetId="2">'2021 RoR ILEC Intrastate Rates'!$A$1:$E$70</definedName>
    <definedName name="_xlnm.Print_Area" localSheetId="3">'2021 RoR ILEC Rec. Comp. Rates'!$A$1:$G$37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0" i="26" l="1"/>
  <c r="N100" i="26"/>
  <c r="K100" i="26"/>
  <c r="J100" i="26"/>
  <c r="I12" i="24" l="1"/>
  <c r="J12" i="24"/>
  <c r="R9" i="22" l="1"/>
  <c r="Q9" i="22"/>
  <c r="P9" i="22"/>
  <c r="O9" i="22"/>
  <c r="D9" i="22"/>
  <c r="C9" i="22"/>
  <c r="AM9" i="22"/>
  <c r="AL9" i="22"/>
  <c r="AK9" i="22"/>
  <c r="AJ9" i="22"/>
  <c r="Y9" i="22"/>
  <c r="X9" i="22"/>
  <c r="BH9" i="22"/>
  <c r="BG9" i="22"/>
  <c r="BF9" i="22"/>
  <c r="AT9" i="22" l="1"/>
  <c r="C4" i="24"/>
  <c r="C3" i="24"/>
  <c r="C2" i="24"/>
  <c r="C1" i="24"/>
  <c r="M31" i="27"/>
  <c r="P24" i="27"/>
  <c r="B4" i="27"/>
  <c r="I31" i="27" l="1"/>
  <c r="K31" i="27"/>
  <c r="E11" i="27" s="1"/>
  <c r="P31" i="27"/>
  <c r="G11" i="27" s="1"/>
  <c r="J23" i="27"/>
  <c r="J22" i="27"/>
  <c r="J21" i="27"/>
  <c r="J20" i="27"/>
  <c r="L23" i="27"/>
  <c r="L22" i="27"/>
  <c r="L21" i="27"/>
  <c r="L20" i="27"/>
  <c r="Q23" i="27"/>
  <c r="Q22" i="27"/>
  <c r="Q21" i="27"/>
  <c r="Q20" i="27"/>
  <c r="D31" i="27"/>
  <c r="B24" i="27"/>
  <c r="N23" i="27"/>
  <c r="P23" i="27" s="1"/>
  <c r="I23" i="27"/>
  <c r="E23" i="27"/>
  <c r="F23" i="27" s="1"/>
  <c r="N22" i="27"/>
  <c r="P22" i="27" s="1"/>
  <c r="I22" i="27"/>
  <c r="E22" i="27"/>
  <c r="F22" i="27" s="1"/>
  <c r="N21" i="27"/>
  <c r="P21" i="27" s="1"/>
  <c r="I21" i="27"/>
  <c r="E21" i="27"/>
  <c r="F21" i="27" s="1"/>
  <c r="N20" i="27"/>
  <c r="P20" i="27" s="1"/>
  <c r="I20" i="27"/>
  <c r="E20" i="27"/>
  <c r="B3" i="27"/>
  <c r="B2" i="27"/>
  <c r="B1" i="27"/>
  <c r="C4" i="10"/>
  <c r="J10" i="10"/>
  <c r="H10" i="10"/>
  <c r="F10" i="10"/>
  <c r="K68" i="10"/>
  <c r="W62" i="26"/>
  <c r="Q24" i="27" l="1"/>
  <c r="G9" i="27" s="1"/>
  <c r="E24" i="27"/>
  <c r="F20" i="27"/>
  <c r="F24" i="27" s="1"/>
  <c r="K20" i="27"/>
  <c r="K23" i="27"/>
  <c r="G10" i="27"/>
  <c r="L24" i="27"/>
  <c r="E9" i="27" s="1"/>
  <c r="G24" i="27"/>
  <c r="E31" i="27" s="1"/>
  <c r="F31" i="27" s="1"/>
  <c r="I24" i="27"/>
  <c r="K21" i="27"/>
  <c r="K22" i="27"/>
  <c r="J24" i="27"/>
  <c r="W48" i="26"/>
  <c r="W47" i="26"/>
  <c r="W46" i="26"/>
  <c r="W45" i="26"/>
  <c r="W44" i="26"/>
  <c r="W36" i="26"/>
  <c r="W35" i="26"/>
  <c r="W34" i="26"/>
  <c r="W33" i="26"/>
  <c r="W32" i="26"/>
  <c r="W98" i="26"/>
  <c r="R98" i="26"/>
  <c r="T98" i="26" s="1"/>
  <c r="N98" i="26"/>
  <c r="J98" i="26"/>
  <c r="K98" i="26" s="1"/>
  <c r="W97" i="26"/>
  <c r="R97" i="26"/>
  <c r="T97" i="26" s="1"/>
  <c r="N97" i="26"/>
  <c r="J97" i="26"/>
  <c r="K97" i="26" s="1"/>
  <c r="W96" i="26"/>
  <c r="R96" i="26"/>
  <c r="T96" i="26" s="1"/>
  <c r="N96" i="26"/>
  <c r="J96" i="26"/>
  <c r="K96" i="26" s="1"/>
  <c r="W95" i="26"/>
  <c r="R95" i="26"/>
  <c r="T95" i="26" s="1"/>
  <c r="N95" i="26"/>
  <c r="J95" i="26"/>
  <c r="K95" i="26" s="1"/>
  <c r="W94" i="26"/>
  <c r="R94" i="26"/>
  <c r="T94" i="26" s="1"/>
  <c r="N94" i="26"/>
  <c r="J94" i="26"/>
  <c r="K94" i="26" s="1"/>
  <c r="W92" i="26"/>
  <c r="R92" i="26"/>
  <c r="T92" i="26" s="1"/>
  <c r="N92" i="26"/>
  <c r="K92" i="26"/>
  <c r="J92" i="26"/>
  <c r="W91" i="26"/>
  <c r="R91" i="26"/>
  <c r="T91" i="26" s="1"/>
  <c r="N91" i="26"/>
  <c r="J91" i="26"/>
  <c r="K91" i="26" s="1"/>
  <c r="W90" i="26"/>
  <c r="R90" i="26"/>
  <c r="T90" i="26" s="1"/>
  <c r="N90" i="26"/>
  <c r="J90" i="26"/>
  <c r="K90" i="26" s="1"/>
  <c r="W89" i="26"/>
  <c r="R89" i="26"/>
  <c r="T89" i="26" s="1"/>
  <c r="N89" i="26"/>
  <c r="J89" i="26"/>
  <c r="K89" i="26" s="1"/>
  <c r="W88" i="26"/>
  <c r="R88" i="26"/>
  <c r="T88" i="26" s="1"/>
  <c r="N88" i="26"/>
  <c r="J88" i="26"/>
  <c r="K88" i="26" s="1"/>
  <c r="W86" i="26"/>
  <c r="R86" i="26"/>
  <c r="T86" i="26" s="1"/>
  <c r="N86" i="26"/>
  <c r="J86" i="26"/>
  <c r="K86" i="26" s="1"/>
  <c r="W85" i="26"/>
  <c r="R85" i="26"/>
  <c r="T85" i="26" s="1"/>
  <c r="N85" i="26"/>
  <c r="J85" i="26"/>
  <c r="K85" i="26" s="1"/>
  <c r="W84" i="26"/>
  <c r="R84" i="26"/>
  <c r="T84" i="26" s="1"/>
  <c r="N84" i="26"/>
  <c r="J84" i="26"/>
  <c r="K84" i="26" s="1"/>
  <c r="W83" i="26"/>
  <c r="R83" i="26"/>
  <c r="T83" i="26" s="1"/>
  <c r="N83" i="26"/>
  <c r="J83" i="26"/>
  <c r="K83" i="26" s="1"/>
  <c r="W82" i="26"/>
  <c r="R82" i="26"/>
  <c r="T82" i="26" s="1"/>
  <c r="N82" i="26"/>
  <c r="J82" i="26"/>
  <c r="K82" i="26" s="1"/>
  <c r="W80" i="26"/>
  <c r="R80" i="26"/>
  <c r="T80" i="26" s="1"/>
  <c r="N80" i="26"/>
  <c r="J80" i="26"/>
  <c r="K80" i="26" s="1"/>
  <c r="W79" i="26"/>
  <c r="R79" i="26"/>
  <c r="T79" i="26" s="1"/>
  <c r="N79" i="26"/>
  <c r="J79" i="26"/>
  <c r="K79" i="26" s="1"/>
  <c r="W78" i="26"/>
  <c r="R78" i="26"/>
  <c r="T78" i="26" s="1"/>
  <c r="N78" i="26"/>
  <c r="J78" i="26"/>
  <c r="K78" i="26" s="1"/>
  <c r="W77" i="26"/>
  <c r="R77" i="26"/>
  <c r="T77" i="26" s="1"/>
  <c r="N77" i="26"/>
  <c r="J77" i="26"/>
  <c r="K77" i="26" s="1"/>
  <c r="W76" i="26"/>
  <c r="R76" i="26"/>
  <c r="T76" i="26" s="1"/>
  <c r="N76" i="26"/>
  <c r="J76" i="26"/>
  <c r="K76" i="26" s="1"/>
  <c r="W74" i="26"/>
  <c r="R74" i="26"/>
  <c r="T74" i="26" s="1"/>
  <c r="N74" i="26"/>
  <c r="J74" i="26"/>
  <c r="K74" i="26" s="1"/>
  <c r="W73" i="26"/>
  <c r="R73" i="26"/>
  <c r="T73" i="26" s="1"/>
  <c r="N73" i="26"/>
  <c r="J73" i="26"/>
  <c r="K73" i="26" s="1"/>
  <c r="W72" i="26"/>
  <c r="R72" i="26"/>
  <c r="T72" i="26" s="1"/>
  <c r="N72" i="26"/>
  <c r="J72" i="26"/>
  <c r="K72" i="26" s="1"/>
  <c r="W71" i="26"/>
  <c r="R71" i="26"/>
  <c r="T71" i="26" s="1"/>
  <c r="N71" i="26"/>
  <c r="J71" i="26"/>
  <c r="K71" i="26" s="1"/>
  <c r="W70" i="26"/>
  <c r="R70" i="26"/>
  <c r="T70" i="26" s="1"/>
  <c r="N70" i="26"/>
  <c r="J70" i="26"/>
  <c r="K70" i="26" s="1"/>
  <c r="W68" i="26"/>
  <c r="R68" i="26"/>
  <c r="T68" i="26" s="1"/>
  <c r="N68" i="26"/>
  <c r="J68" i="26"/>
  <c r="K68" i="26" s="1"/>
  <c r="W67" i="26"/>
  <c r="R67" i="26"/>
  <c r="T67" i="26" s="1"/>
  <c r="N67" i="26"/>
  <c r="J67" i="26"/>
  <c r="K67" i="26" s="1"/>
  <c r="W66" i="26"/>
  <c r="R66" i="26"/>
  <c r="T66" i="26" s="1"/>
  <c r="N66" i="26"/>
  <c r="J66" i="26"/>
  <c r="K66" i="26" s="1"/>
  <c r="W65" i="26"/>
  <c r="R65" i="26"/>
  <c r="T65" i="26" s="1"/>
  <c r="N65" i="26"/>
  <c r="J65" i="26"/>
  <c r="K65" i="26" s="1"/>
  <c r="W64" i="26"/>
  <c r="R64" i="26"/>
  <c r="T64" i="26" s="1"/>
  <c r="N64" i="26"/>
  <c r="J64" i="26"/>
  <c r="K64" i="26" s="1"/>
  <c r="W60" i="26"/>
  <c r="R60" i="26"/>
  <c r="T60" i="26" s="1"/>
  <c r="N60" i="26"/>
  <c r="J60" i="26"/>
  <c r="K60" i="26" s="1"/>
  <c r="W59" i="26"/>
  <c r="R59" i="26"/>
  <c r="T59" i="26" s="1"/>
  <c r="N59" i="26"/>
  <c r="J59" i="26"/>
  <c r="K59" i="26" s="1"/>
  <c r="W58" i="26"/>
  <c r="R58" i="26"/>
  <c r="T58" i="26" s="1"/>
  <c r="N58" i="26"/>
  <c r="J58" i="26"/>
  <c r="K58" i="26" s="1"/>
  <c r="W57" i="26"/>
  <c r="R57" i="26"/>
  <c r="T57" i="26" s="1"/>
  <c r="N57" i="26"/>
  <c r="J57" i="26"/>
  <c r="K57" i="26" s="1"/>
  <c r="W56" i="26"/>
  <c r="R56" i="26"/>
  <c r="T56" i="26" s="1"/>
  <c r="N56" i="26"/>
  <c r="J56" i="26"/>
  <c r="K56" i="26" s="1"/>
  <c r="W54" i="26"/>
  <c r="W53" i="26"/>
  <c r="W52" i="26"/>
  <c r="W51" i="26"/>
  <c r="W50" i="26"/>
  <c r="R48" i="26"/>
  <c r="P48" i="26"/>
  <c r="N48" i="26"/>
  <c r="J48" i="26"/>
  <c r="G48" i="26"/>
  <c r="R47" i="26"/>
  <c r="P47" i="26"/>
  <c r="N47" i="26"/>
  <c r="J47" i="26"/>
  <c r="G47" i="26"/>
  <c r="R46" i="26"/>
  <c r="P46" i="26"/>
  <c r="N46" i="26"/>
  <c r="J46" i="26"/>
  <c r="G46" i="26"/>
  <c r="R45" i="26"/>
  <c r="P45" i="26"/>
  <c r="N45" i="26"/>
  <c r="J45" i="26"/>
  <c r="G45" i="26"/>
  <c r="R44" i="26"/>
  <c r="P44" i="26"/>
  <c r="N44" i="26"/>
  <c r="J44" i="26"/>
  <c r="G44" i="26"/>
  <c r="W42" i="26"/>
  <c r="W41" i="26"/>
  <c r="W40" i="26"/>
  <c r="W39" i="26"/>
  <c r="W38" i="26"/>
  <c r="R36" i="26"/>
  <c r="P36" i="26"/>
  <c r="N36" i="26"/>
  <c r="J36" i="26"/>
  <c r="G36" i="26"/>
  <c r="R35" i="26"/>
  <c r="P35" i="26"/>
  <c r="N35" i="26"/>
  <c r="J35" i="26"/>
  <c r="G35" i="26"/>
  <c r="R34" i="26"/>
  <c r="P34" i="26"/>
  <c r="N34" i="26"/>
  <c r="J34" i="26"/>
  <c r="G34" i="26"/>
  <c r="R33" i="26"/>
  <c r="P33" i="26"/>
  <c r="N33" i="26"/>
  <c r="J33" i="26"/>
  <c r="G33" i="26"/>
  <c r="R32" i="26"/>
  <c r="P32" i="26"/>
  <c r="N32" i="26"/>
  <c r="J32" i="26"/>
  <c r="G32" i="26"/>
  <c r="P30" i="26"/>
  <c r="T30" i="26" s="1"/>
  <c r="G30" i="26"/>
  <c r="J19" i="26"/>
  <c r="H19" i="26"/>
  <c r="F19" i="26"/>
  <c r="J17" i="26"/>
  <c r="H17" i="26"/>
  <c r="F17" i="26"/>
  <c r="F18" i="26" s="1"/>
  <c r="J16" i="26"/>
  <c r="H16" i="26"/>
  <c r="H11" i="26"/>
  <c r="C3" i="26"/>
  <c r="C2" i="26"/>
  <c r="C1" i="26"/>
  <c r="K30" i="26" l="1"/>
  <c r="G100" i="26"/>
  <c r="H21" i="26"/>
  <c r="K24" i="27"/>
  <c r="C9" i="27" s="1"/>
  <c r="E13" i="27"/>
  <c r="O31" i="27"/>
  <c r="G12" i="27" s="1"/>
  <c r="G13" i="27" s="1"/>
  <c r="H31" i="27"/>
  <c r="J31" i="27" s="1"/>
  <c r="C11" i="27" s="1"/>
  <c r="J18" i="26"/>
  <c r="J20" i="26" s="1"/>
  <c r="T32" i="26"/>
  <c r="K33" i="26"/>
  <c r="T34" i="26"/>
  <c r="K35" i="26"/>
  <c r="T36" i="26"/>
  <c r="T44" i="26"/>
  <c r="K45" i="26"/>
  <c r="T46" i="26"/>
  <c r="K47" i="26"/>
  <c r="T48" i="26"/>
  <c r="H18" i="26"/>
  <c r="H20" i="26" s="1"/>
  <c r="F20" i="26"/>
  <c r="K32" i="26"/>
  <c r="T33" i="26"/>
  <c r="K34" i="26"/>
  <c r="T35" i="26"/>
  <c r="K36" i="26"/>
  <c r="K44" i="26"/>
  <c r="T45" i="26"/>
  <c r="K46" i="26"/>
  <c r="T47" i="26"/>
  <c r="K48" i="26"/>
  <c r="W100" i="26"/>
  <c r="J21" i="26" s="1"/>
  <c r="C13" i="27" l="1"/>
  <c r="J22" i="26"/>
  <c r="F21" i="26"/>
  <c r="F23" i="26" s="1"/>
  <c r="B9" i="22" s="1"/>
  <c r="H23" i="26"/>
  <c r="W9" i="22" s="1"/>
  <c r="J23" i="26" l="1"/>
  <c r="AR9" i="22" s="1"/>
  <c r="BE9" i="22"/>
  <c r="J28" i="24"/>
  <c r="I28" i="24"/>
  <c r="J27" i="24"/>
  <c r="I27" i="24"/>
  <c r="J26" i="24"/>
  <c r="I26" i="24"/>
  <c r="J25" i="24"/>
  <c r="I25" i="24"/>
  <c r="J24" i="24"/>
  <c r="I24" i="24"/>
  <c r="J22" i="24"/>
  <c r="I22" i="24"/>
  <c r="J21" i="24"/>
  <c r="I21" i="24"/>
  <c r="J20" i="24"/>
  <c r="I20" i="24"/>
  <c r="J19" i="24"/>
  <c r="I19" i="24"/>
  <c r="J18" i="24"/>
  <c r="I18" i="24"/>
  <c r="J16" i="24"/>
  <c r="I16" i="24"/>
  <c r="J15" i="24"/>
  <c r="I15" i="24"/>
  <c r="J14" i="24"/>
  <c r="I14" i="24"/>
  <c r="J13" i="24"/>
  <c r="I13" i="24"/>
  <c r="J30" i="24" l="1"/>
  <c r="K12" i="24"/>
  <c r="K14" i="24"/>
  <c r="K16" i="24"/>
  <c r="K19" i="24"/>
  <c r="K21" i="24"/>
  <c r="K24" i="24"/>
  <c r="K26" i="24"/>
  <c r="K28" i="24"/>
  <c r="I30" i="24"/>
  <c r="K13" i="24"/>
  <c r="K15" i="24"/>
  <c r="K18" i="24"/>
  <c r="K20" i="24"/>
  <c r="K22" i="24"/>
  <c r="K25" i="24"/>
  <c r="K27" i="24"/>
  <c r="K30" i="24" l="1"/>
  <c r="T40" i="22" l="1"/>
  <c r="BN38" i="22" l="1"/>
  <c r="BN37" i="22"/>
  <c r="BN36" i="22"/>
  <c r="BN35" i="22"/>
  <c r="BN34" i="22"/>
  <c r="BN33" i="22"/>
  <c r="BN32" i="22"/>
  <c r="BN31" i="22"/>
  <c r="BN30" i="22"/>
  <c r="BN29" i="22"/>
  <c r="BN28" i="22"/>
  <c r="BN27" i="22"/>
  <c r="BN26" i="22"/>
  <c r="BN25" i="22"/>
  <c r="BN24" i="22"/>
  <c r="BN23" i="22"/>
  <c r="BN22" i="22"/>
  <c r="BN21" i="22"/>
  <c r="BN20" i="22"/>
  <c r="BN19" i="22"/>
  <c r="BN18" i="22"/>
  <c r="BN17" i="22"/>
  <c r="BN16" i="22"/>
  <c r="BN15" i="22"/>
  <c r="BN14" i="22"/>
  <c r="BN13" i="22"/>
  <c r="BN12" i="22"/>
  <c r="BN11" i="22"/>
  <c r="BN10" i="22"/>
  <c r="F11" i="10" l="1"/>
  <c r="C3" i="10" l="1"/>
  <c r="C2" i="10"/>
  <c r="C1" i="10"/>
  <c r="S38" i="22" l="1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BL38" i="22" l="1"/>
  <c r="BL37" i="22"/>
  <c r="BL36" i="22"/>
  <c r="BL35" i="22"/>
  <c r="BL34" i="22"/>
  <c r="BL33" i="22"/>
  <c r="BL32" i="22"/>
  <c r="BL31" i="22"/>
  <c r="BL30" i="22"/>
  <c r="BL29" i="22"/>
  <c r="BL28" i="22"/>
  <c r="BL27" i="22"/>
  <c r="BL26" i="22"/>
  <c r="BL25" i="22"/>
  <c r="BL24" i="22"/>
  <c r="BL23" i="22"/>
  <c r="BL22" i="22"/>
  <c r="BL21" i="22"/>
  <c r="BL20" i="22"/>
  <c r="BL19" i="22"/>
  <c r="BL18" i="22"/>
  <c r="BL17" i="22"/>
  <c r="BL16" i="22"/>
  <c r="BL15" i="22"/>
  <c r="BL14" i="22"/>
  <c r="BL13" i="22"/>
  <c r="BL12" i="22"/>
  <c r="BL11" i="22"/>
  <c r="BL10" i="22"/>
  <c r="J9" i="10" l="1"/>
  <c r="J11" i="10" s="1"/>
  <c r="H9" i="10"/>
  <c r="H11" i="10" s="1"/>
  <c r="M54" i="10" l="1"/>
  <c r="O54" i="10" s="1"/>
  <c r="I54" i="10"/>
  <c r="K54" i="10" s="1"/>
  <c r="H54" i="10"/>
  <c r="P54" i="10" l="1"/>
  <c r="R54" i="10" s="1"/>
  <c r="H22" i="10" l="1"/>
  <c r="BI38" i="22" l="1"/>
  <c r="BJ38" i="22" s="1"/>
  <c r="BD38" i="22"/>
  <c r="BI37" i="22"/>
  <c r="BD37" i="22"/>
  <c r="BI36" i="22"/>
  <c r="BJ36" i="22" s="1"/>
  <c r="BD36" i="22"/>
  <c r="BI35" i="22"/>
  <c r="BD35" i="22"/>
  <c r="BI34" i="22"/>
  <c r="BJ34" i="22" s="1"/>
  <c r="BD34" i="22"/>
  <c r="BI33" i="22"/>
  <c r="BD33" i="22"/>
  <c r="BI32" i="22"/>
  <c r="BJ32" i="22" s="1"/>
  <c r="BD32" i="22"/>
  <c r="BI31" i="22"/>
  <c r="BD31" i="22"/>
  <c r="BI30" i="22"/>
  <c r="BJ30" i="22" s="1"/>
  <c r="BD30" i="22"/>
  <c r="BI29" i="22"/>
  <c r="BD29" i="22"/>
  <c r="BI28" i="22"/>
  <c r="BJ28" i="22" s="1"/>
  <c r="BD28" i="22"/>
  <c r="BI27" i="22"/>
  <c r="BD27" i="22"/>
  <c r="BI26" i="22"/>
  <c r="BJ26" i="22" s="1"/>
  <c r="BD26" i="22"/>
  <c r="BI25" i="22"/>
  <c r="BD25" i="22"/>
  <c r="BI24" i="22"/>
  <c r="BJ24" i="22" s="1"/>
  <c r="BD24" i="22"/>
  <c r="BI23" i="22"/>
  <c r="BD23" i="22"/>
  <c r="BI22" i="22"/>
  <c r="BJ22" i="22" s="1"/>
  <c r="BD22" i="22"/>
  <c r="BI21" i="22"/>
  <c r="BD21" i="22"/>
  <c r="BI20" i="22"/>
  <c r="BJ20" i="22" s="1"/>
  <c r="BD20" i="22"/>
  <c r="BI19" i="22"/>
  <c r="BD19" i="22"/>
  <c r="BI18" i="22"/>
  <c r="BJ18" i="22" s="1"/>
  <c r="BD18" i="22"/>
  <c r="BI17" i="22"/>
  <c r="BD17" i="22"/>
  <c r="BI16" i="22"/>
  <c r="BJ16" i="22" s="1"/>
  <c r="BD16" i="22"/>
  <c r="BI15" i="22"/>
  <c r="BD15" i="22"/>
  <c r="BI14" i="22"/>
  <c r="BJ14" i="22" s="1"/>
  <c r="BD14" i="22"/>
  <c r="BI13" i="22"/>
  <c r="BD13" i="22"/>
  <c r="BI12" i="22"/>
  <c r="BJ12" i="22" s="1"/>
  <c r="BD12" i="22"/>
  <c r="BI11" i="22"/>
  <c r="BD11" i="22"/>
  <c r="BI10" i="22"/>
  <c r="BJ10" i="22" s="1"/>
  <c r="BD10" i="22"/>
  <c r="BK10" i="22" l="1"/>
  <c r="BK12" i="22"/>
  <c r="BK14" i="22"/>
  <c r="BK16" i="22"/>
  <c r="BK18" i="22"/>
  <c r="BK20" i="22"/>
  <c r="BK22" i="22"/>
  <c r="BK24" i="22"/>
  <c r="BK26" i="22"/>
  <c r="BK28" i="22"/>
  <c r="BK30" i="22"/>
  <c r="BK32" i="22"/>
  <c r="BK34" i="22"/>
  <c r="BK36" i="22"/>
  <c r="BK38" i="22"/>
  <c r="BJ11" i="22"/>
  <c r="BK11" i="22" s="1"/>
  <c r="BJ13" i="22"/>
  <c r="BK13" i="22" s="1"/>
  <c r="BJ15" i="22"/>
  <c r="BK15" i="22" s="1"/>
  <c r="BJ17" i="22"/>
  <c r="BK17" i="22" s="1"/>
  <c r="BJ19" i="22"/>
  <c r="BK19" i="22" s="1"/>
  <c r="BJ21" i="22"/>
  <c r="BK21" i="22" s="1"/>
  <c r="BJ23" i="22"/>
  <c r="BK23" i="22" s="1"/>
  <c r="BJ25" i="22"/>
  <c r="BK25" i="22" s="1"/>
  <c r="BJ27" i="22"/>
  <c r="BK27" i="22" s="1"/>
  <c r="BJ29" i="22"/>
  <c r="BK29" i="22" s="1"/>
  <c r="BJ31" i="22"/>
  <c r="BK31" i="22" s="1"/>
  <c r="BJ33" i="22"/>
  <c r="BK33" i="22" s="1"/>
  <c r="BJ35" i="22"/>
  <c r="BK35" i="22" s="1"/>
  <c r="BJ37" i="22"/>
  <c r="BK37" i="22" s="1"/>
  <c r="M66" i="10" l="1"/>
  <c r="M65" i="10"/>
  <c r="M64" i="10"/>
  <c r="M63" i="10"/>
  <c r="M62" i="10"/>
  <c r="M60" i="10"/>
  <c r="M59" i="10"/>
  <c r="M58" i="10"/>
  <c r="M57" i="10"/>
  <c r="M56" i="10"/>
  <c r="M53" i="10"/>
  <c r="M52" i="10"/>
  <c r="M51" i="10"/>
  <c r="M50" i="10"/>
  <c r="M47" i="10"/>
  <c r="M46" i="10"/>
  <c r="M45" i="10"/>
  <c r="M44" i="10"/>
  <c r="M43" i="10"/>
  <c r="M41" i="10"/>
  <c r="M40" i="10"/>
  <c r="M39" i="10"/>
  <c r="M38" i="10"/>
  <c r="M37" i="10"/>
  <c r="M34" i="10"/>
  <c r="M33" i="10"/>
  <c r="M32" i="10"/>
  <c r="M31" i="10"/>
  <c r="M30" i="10"/>
  <c r="M28" i="10"/>
  <c r="M27" i="10"/>
  <c r="M26" i="10"/>
  <c r="M25" i="10"/>
  <c r="M24" i="10"/>
  <c r="M22" i="10"/>
  <c r="AN38" i="22" l="1"/>
  <c r="AN37" i="22"/>
  <c r="AN36" i="22"/>
  <c r="AN35" i="22"/>
  <c r="AN34" i="22"/>
  <c r="AN33" i="22"/>
  <c r="AN32" i="22"/>
  <c r="AN31" i="22"/>
  <c r="AN30" i="22"/>
  <c r="AN29" i="22"/>
  <c r="AN28" i="22"/>
  <c r="AN27" i="22"/>
  <c r="AN26" i="22"/>
  <c r="AN25" i="22"/>
  <c r="AN24" i="22"/>
  <c r="AN23" i="22"/>
  <c r="AN22" i="22"/>
  <c r="AN21" i="22"/>
  <c r="AN20" i="22"/>
  <c r="AN19" i="22"/>
  <c r="AN18" i="22"/>
  <c r="AN17" i="22"/>
  <c r="AN16" i="22"/>
  <c r="AN15" i="22"/>
  <c r="AN14" i="22"/>
  <c r="AN13" i="22"/>
  <c r="AN12" i="22"/>
  <c r="AN11" i="22"/>
  <c r="AN10" i="22"/>
  <c r="AI38" i="22" l="1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P11" i="22" l="1"/>
  <c r="AP12" i="22"/>
  <c r="AP13" i="22"/>
  <c r="AP14" i="22"/>
  <c r="AP15" i="22"/>
  <c r="AP16" i="22"/>
  <c r="AP17" i="22"/>
  <c r="AP18" i="22"/>
  <c r="AP19" i="22"/>
  <c r="AP20" i="22"/>
  <c r="AP21" i="22"/>
  <c r="AP22" i="22"/>
  <c r="AP23" i="22"/>
  <c r="AP24" i="22"/>
  <c r="AP25" i="22"/>
  <c r="AP26" i="22"/>
  <c r="AP27" i="22"/>
  <c r="AP28" i="22"/>
  <c r="AP29" i="22"/>
  <c r="AP30" i="22"/>
  <c r="AP32" i="22"/>
  <c r="AP33" i="22"/>
  <c r="AP34" i="22"/>
  <c r="AP35" i="22"/>
  <c r="AP36" i="22"/>
  <c r="AP37" i="22"/>
  <c r="AP38" i="22"/>
  <c r="AP31" i="22"/>
  <c r="AP10" i="22"/>
  <c r="N38" i="22" l="1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O47" i="10" l="1"/>
  <c r="O59" i="10"/>
  <c r="O50" i="10"/>
  <c r="O56" i="10"/>
  <c r="O51" i="10"/>
  <c r="O63" i="10"/>
  <c r="O46" i="10"/>
  <c r="O44" i="10"/>
  <c r="O43" i="10"/>
  <c r="O53" i="10"/>
  <c r="O65" i="10"/>
  <c r="O52" i="10"/>
  <c r="O60" i="10"/>
  <c r="O64" i="10"/>
  <c r="O39" i="10"/>
  <c r="O40" i="10"/>
  <c r="O57" i="10"/>
  <c r="O58" i="10"/>
  <c r="O37" i="10"/>
  <c r="O38" i="10"/>
  <c r="O62" i="10"/>
  <c r="O66" i="10"/>
  <c r="O41" i="10"/>
  <c r="O45" i="10"/>
  <c r="H45" i="10" l="1"/>
  <c r="I45" i="10"/>
  <c r="H41" i="10"/>
  <c r="I41" i="10"/>
  <c r="H66" i="10"/>
  <c r="I66" i="10"/>
  <c r="H62" i="10"/>
  <c r="I62" i="10"/>
  <c r="H38" i="10"/>
  <c r="I38" i="10"/>
  <c r="P38" i="10" s="1"/>
  <c r="H37" i="10"/>
  <c r="I37" i="10"/>
  <c r="P37" i="10" s="1"/>
  <c r="H58" i="10"/>
  <c r="I58" i="10"/>
  <c r="H57" i="10"/>
  <c r="I57" i="10"/>
  <c r="H40" i="10"/>
  <c r="I40" i="10"/>
  <c r="H39" i="10"/>
  <c r="I39" i="10"/>
  <c r="H64" i="10"/>
  <c r="I64" i="10"/>
  <c r="H60" i="10"/>
  <c r="I60" i="10"/>
  <c r="H52" i="10"/>
  <c r="I52" i="10"/>
  <c r="H65" i="10"/>
  <c r="I65" i="10"/>
  <c r="H53" i="10"/>
  <c r="I53" i="10"/>
  <c r="H43" i="10"/>
  <c r="I43" i="10"/>
  <c r="H44" i="10"/>
  <c r="I44" i="10"/>
  <c r="H46" i="10"/>
  <c r="I46" i="10"/>
  <c r="H63" i="10"/>
  <c r="I63" i="10"/>
  <c r="H51" i="10"/>
  <c r="I51" i="10"/>
  <c r="H56" i="10"/>
  <c r="I56" i="10"/>
  <c r="H50" i="10"/>
  <c r="I50" i="10"/>
  <c r="H59" i="10"/>
  <c r="I59" i="10"/>
  <c r="H47" i="10"/>
  <c r="I47" i="10"/>
  <c r="K47" i="10" l="1"/>
  <c r="P47" i="10"/>
  <c r="R47" i="10" s="1"/>
  <c r="K59" i="10"/>
  <c r="P59" i="10"/>
  <c r="R59" i="10" s="1"/>
  <c r="K50" i="10"/>
  <c r="P50" i="10"/>
  <c r="R50" i="10" s="1"/>
  <c r="K56" i="10"/>
  <c r="P56" i="10"/>
  <c r="R56" i="10" s="1"/>
  <c r="K51" i="10"/>
  <c r="P51" i="10"/>
  <c r="R51" i="10" s="1"/>
  <c r="K63" i="10"/>
  <c r="P63" i="10"/>
  <c r="R63" i="10" s="1"/>
  <c r="K46" i="10"/>
  <c r="P46" i="10"/>
  <c r="R46" i="10" s="1"/>
  <c r="K44" i="10"/>
  <c r="P44" i="10"/>
  <c r="R44" i="10" s="1"/>
  <c r="K43" i="10"/>
  <c r="P43" i="10"/>
  <c r="R43" i="10" s="1"/>
  <c r="K53" i="10"/>
  <c r="P53" i="10"/>
  <c r="R53" i="10" s="1"/>
  <c r="K65" i="10"/>
  <c r="P65" i="10"/>
  <c r="R65" i="10" s="1"/>
  <c r="K52" i="10"/>
  <c r="P52" i="10"/>
  <c r="R52" i="10" s="1"/>
  <c r="K60" i="10"/>
  <c r="P60" i="10"/>
  <c r="R60" i="10" s="1"/>
  <c r="K64" i="10"/>
  <c r="P64" i="10"/>
  <c r="R64" i="10" s="1"/>
  <c r="K39" i="10"/>
  <c r="P39" i="10"/>
  <c r="R39" i="10" s="1"/>
  <c r="K40" i="10"/>
  <c r="P40" i="10"/>
  <c r="R40" i="10" s="1"/>
  <c r="K57" i="10"/>
  <c r="P57" i="10"/>
  <c r="R57" i="10" s="1"/>
  <c r="K58" i="10"/>
  <c r="P58" i="10"/>
  <c r="R58" i="10" s="1"/>
  <c r="K37" i="10"/>
  <c r="R37" i="10"/>
  <c r="K38" i="10"/>
  <c r="R38" i="10"/>
  <c r="K62" i="10"/>
  <c r="P62" i="10"/>
  <c r="R62" i="10" s="1"/>
  <c r="K66" i="10"/>
  <c r="P66" i="10"/>
  <c r="R66" i="10" s="1"/>
  <c r="K41" i="10"/>
  <c r="P41" i="10"/>
  <c r="R41" i="10" s="1"/>
  <c r="K45" i="10"/>
  <c r="P45" i="10"/>
  <c r="R45" i="10" s="1"/>
  <c r="R68" i="10" l="1"/>
  <c r="O22" i="10" l="1"/>
  <c r="H12" i="10" l="1"/>
  <c r="H27" i="10"/>
  <c r="H30" i="10"/>
  <c r="H25" i="10"/>
  <c r="H33" i="10"/>
  <c r="H31" i="10"/>
  <c r="H34" i="10"/>
  <c r="H24" i="10"/>
  <c r="H28" i="10"/>
  <c r="H26" i="10"/>
  <c r="H32" i="10"/>
  <c r="J12" i="10"/>
  <c r="O34" i="10"/>
  <c r="O24" i="10"/>
  <c r="O28" i="10"/>
  <c r="O25" i="10"/>
  <c r="O27" i="10"/>
  <c r="O33" i="10"/>
  <c r="O26" i="10"/>
  <c r="O30" i="10"/>
  <c r="O31" i="10"/>
  <c r="O32" i="10"/>
  <c r="H68" i="10" l="1"/>
  <c r="F12" i="10" s="1"/>
  <c r="O68" i="10"/>
  <c r="J13" i="10" s="1"/>
  <c r="U38" i="22" l="1"/>
  <c r="U36" i="22"/>
  <c r="U34" i="22"/>
  <c r="U32" i="22"/>
  <c r="U30" i="22"/>
  <c r="U28" i="22"/>
  <c r="U26" i="22"/>
  <c r="U24" i="22"/>
  <c r="U22" i="22"/>
  <c r="U20" i="22"/>
  <c r="U18" i="22"/>
  <c r="U16" i="22"/>
  <c r="U14" i="22"/>
  <c r="U12" i="22"/>
  <c r="U10" i="22"/>
  <c r="U35" i="22"/>
  <c r="U31" i="22"/>
  <c r="U27" i="22"/>
  <c r="U23" i="22"/>
  <c r="U19" i="22"/>
  <c r="U15" i="22"/>
  <c r="U11" i="22"/>
  <c r="U37" i="22"/>
  <c r="U33" i="22"/>
  <c r="U29" i="22"/>
  <c r="U25" i="22"/>
  <c r="U21" i="22"/>
  <c r="U17" i="22"/>
  <c r="U13" i="22"/>
  <c r="AN9" i="22" l="1"/>
  <c r="S9" i="22"/>
  <c r="BI9" i="22" l="1"/>
  <c r="BN9" i="22"/>
  <c r="BN40" i="22" s="1"/>
  <c r="F14" i="10" l="1"/>
  <c r="BL9" i="22" l="1"/>
  <c r="BL40" i="22" s="1"/>
  <c r="BJ9" i="22"/>
  <c r="N9" i="22"/>
  <c r="N40" i="22" l="1"/>
  <c r="U9" i="22"/>
  <c r="U40" i="22" s="1"/>
  <c r="H14" i="10"/>
  <c r="AI9" i="22" s="1"/>
  <c r="AI40" i="22" l="1"/>
  <c r="AP9" i="22"/>
  <c r="AP40" i="22" s="1"/>
  <c r="J14" i="10"/>
  <c r="AS9" i="22" s="1"/>
  <c r="BD9" i="22" s="1"/>
  <c r="BD40" i="22" l="1"/>
  <c r="BK9" i="22"/>
  <c r="BK40" i="22" s="1"/>
</calcChain>
</file>

<file path=xl/sharedStrings.xml><?xml version="1.0" encoding="utf-8"?>
<sst xmlns="http://schemas.openxmlformats.org/spreadsheetml/2006/main" count="1016" uniqueCount="381">
  <si>
    <t>FY 2011 Revenue</t>
  </si>
  <si>
    <t>Interstate Switched Access Rate Element</t>
  </si>
  <si>
    <t>FY 2011 MOU</t>
  </si>
  <si>
    <t>Interstate Tariff Section</t>
  </si>
  <si>
    <t>USOC</t>
  </si>
  <si>
    <t>Most Recently Filed Interstate Switched Access Revenue Requirement</t>
  </si>
  <si>
    <t>Input</t>
  </si>
  <si>
    <t>** SIGNALING FOR TANDEM SWITCHING **</t>
  </si>
  <si>
    <t>** DIRECT-TRUNKED TRANSPORT  **</t>
  </si>
  <si>
    <t>** DEDICATED SIGNALING TRANSPORT **</t>
  </si>
  <si>
    <t>** ENTRANCE FACILITIES **</t>
  </si>
  <si>
    <t>** BILLING NAME AND ADDRESS **</t>
  </si>
  <si>
    <t>Intrastate Tariff Section</t>
  </si>
  <si>
    <t>** TERMINATING END OFFICE ACCESS SERVICE  **</t>
  </si>
  <si>
    <t>Terminating Local Switching</t>
  </si>
  <si>
    <t>** TERMINATING TANDEM-SWITCHED TRANSPORT ACCESS SERVICE **</t>
  </si>
  <si>
    <t>Terminating Other (e.g., information surcharge, Transport or Residual Interconnection Charges)</t>
  </si>
  <si>
    <t>Terminating Tandem Switching</t>
  </si>
  <si>
    <t>Originating and Terminating Entrance Facilities</t>
  </si>
  <si>
    <t>Terminating Tandem-Switched Common Transport</t>
  </si>
  <si>
    <t>Originating and Terminating Tandem-Switched Dedicated Transport</t>
  </si>
  <si>
    <t xml:space="preserve">Originating and Terminating Direct-Trunked Transport </t>
  </si>
  <si>
    <t>** ORIGINATING AND TERMINATING DEDICATED TRANSPORT ACCESS SERVICE **</t>
  </si>
  <si>
    <t>Total</t>
  </si>
  <si>
    <t>Total FY 2011 Actual Revenue for Transitional Intrastate Access Service Rate Elements</t>
  </si>
  <si>
    <t>Filing Date:</t>
  </si>
  <si>
    <t xml:space="preserve">Filing Entity: </t>
  </si>
  <si>
    <t>COSA:</t>
  </si>
  <si>
    <t>Transmittal Number:</t>
  </si>
  <si>
    <t>F*G</t>
  </si>
  <si>
    <t>FY 2011 Average Rate</t>
  </si>
  <si>
    <t>Revenue Difference</t>
  </si>
  <si>
    <t>% Revenue Difference</t>
  </si>
  <si>
    <t>B/C</t>
  </si>
  <si>
    <t>Total Expense</t>
  </si>
  <si>
    <t xml:space="preserve">Intrastate and Interstate Switched Access Rate Elements for Transitional Intrastate Access Service Categories </t>
  </si>
  <si>
    <t>Expense Category</t>
  </si>
  <si>
    <t>N/A</t>
  </si>
  <si>
    <t>Total Eligible Recovery</t>
  </si>
  <si>
    <t>COSA</t>
  </si>
  <si>
    <t>FY 2011 Expense</t>
  </si>
  <si>
    <t>TRS Increment</t>
  </si>
  <si>
    <t>Regulatory-Fees Increment</t>
  </si>
  <si>
    <t>NANPA Increment</t>
  </si>
  <si>
    <t>Input (Note 1)</t>
  </si>
  <si>
    <t>Note 1:  Enter one rate element per line under the relevant category.  Insert rows as necessary.</t>
  </si>
  <si>
    <t>Unit of Demand (e.g., MOU or DS1)</t>
  </si>
  <si>
    <t>Common Transport</t>
  </si>
  <si>
    <t xml:space="preserve">Tandem Switching </t>
  </si>
  <si>
    <t>End Office Switching</t>
  </si>
  <si>
    <t>TY Baseline Adjustment Factor (BAF)</t>
  </si>
  <si>
    <t>Total Expected Maximum Interstate Revenue</t>
  </si>
  <si>
    <t>Interstate Eligible Recovery</t>
  </si>
  <si>
    <t>Total Expected Maximum Transitional Intrastate Access Service Revenue</t>
  </si>
  <si>
    <t>Total Intrastate Eligible Recovery</t>
  </si>
  <si>
    <t>Reciprocal Compensation Eligible Recovery Revenue</t>
  </si>
  <si>
    <t>Reciprocal Compensation Eligible Recovery Expense</t>
  </si>
  <si>
    <t>Net Reciprocal Compensation Eligible Recovery</t>
  </si>
  <si>
    <t>----</t>
  </si>
  <si>
    <t xml:space="preserve"> Composite End Office Terminating Rate</t>
  </si>
  <si>
    <t>MOU</t>
  </si>
  <si>
    <t>Input (Note 4)</t>
  </si>
  <si>
    <t xml:space="preserve">Total </t>
  </si>
  <si>
    <t>Reciprocal Compensation Revenue True-Up</t>
  </si>
  <si>
    <t>Reciprocal Compensation Expense True-Up</t>
  </si>
  <si>
    <t>Double Recovery Adjustment</t>
  </si>
  <si>
    <t xml:space="preserve">Filing Date:  </t>
  </si>
  <si>
    <t>Filing Date (Note 1):</t>
  </si>
  <si>
    <t xml:space="preserve">Note 1:  Enter the filing date, filing entity, and transmittal number in column C, rows 1, 2, and 3, respectively.  This information then will be reflected in </t>
  </si>
  <si>
    <t>COSA (Note 1):</t>
  </si>
  <si>
    <t>Note 2:  Enter one rate element per line under the relevant category.  Insert rows as necessary.</t>
  </si>
  <si>
    <t>Input (Note 2)</t>
  </si>
  <si>
    <t>***END OFFICE ACCESS SERVICE***</t>
  </si>
  <si>
    <t xml:space="preserve">Input </t>
  </si>
  <si>
    <t xml:space="preserve">Interstate True-up Adjustment </t>
  </si>
  <si>
    <t xml:space="preserve">Intrastate True-up Adjustment </t>
  </si>
  <si>
    <t>Total Eligible Recovery After True-Up Excluding Unrecoverable True-Up Revenue (Note 5)</t>
  </si>
  <si>
    <t>TY 2019-2020 Interstate Rate and Eligible Recovery Calculations</t>
  </si>
  <si>
    <t>TY 2019-2020 Expected Terminating End Office Units</t>
  </si>
  <si>
    <t>TY 2019-2020 Expected Maximum Terminating End Office Revenue</t>
  </si>
  <si>
    <t>TY 2019-2020 Expected Units Other Than Terminating End Office Units</t>
  </si>
  <si>
    <t>TY 2019-2020 Expected Maximum Revenue Other Than Terminating End Office Revenue</t>
  </si>
  <si>
    <t>TY 2019-2020 Total Expected Maximum Revenue</t>
  </si>
  <si>
    <t>TY 2019-2020</t>
  </si>
  <si>
    <t>.95*^8</t>
  </si>
  <si>
    <t>TY 2019-2020 Expected Intrastate Units</t>
  </si>
  <si>
    <t>TY 2019-2020 Expected Maximum Intrastate Revenue</t>
  </si>
  <si>
    <t>July 1, 2019 Rate</t>
  </si>
  <si>
    <t>Price Out with July 1, 2019 Rates and FY 2011 Units</t>
  </si>
  <si>
    <t>TY 2019-2020 Expected Demand</t>
  </si>
  <si>
    <t>TY 2019-2020 Expected Revenue</t>
  </si>
  <si>
    <t>66.34% of FY 2011 Revenue</t>
  </si>
  <si>
    <t>.95^8*B</t>
  </si>
  <si>
    <t>TY 2019-2020 Rec. Comp. Eligible Recovery Revenue</t>
  </si>
  <si>
    <t>TY 2019-2020 Expected MOU</t>
  </si>
  <si>
    <t>TY 2019-2020 Expected Expense</t>
  </si>
  <si>
    <t>66.34% of FY 2011 Expense</t>
  </si>
  <si>
    <t>TY 2019-2020 Rec. Comp. Eligible Recovery Expense</t>
  </si>
  <si>
    <t>ARC True-Up for TY 2017-2018</t>
  </si>
  <si>
    <t xml:space="preserve"> CBOL Imputed ARC True-Up for TY 2017-2018</t>
  </si>
  <si>
    <t>TRS Increment True-Up for TY 2017-2018</t>
  </si>
  <si>
    <t>Regulatory-Fees Increment True-Up for TY 2017-2018</t>
  </si>
  <si>
    <t>NANPA Increment True-Up for TY 2017-2018</t>
  </si>
  <si>
    <t>Interstate Revenue True-Up for TY 2017-2018</t>
  </si>
  <si>
    <t xml:space="preserve">Intrastate Revenue True-Up for TY 2017-2018 </t>
  </si>
  <si>
    <t>Recip. Comp. Revenue True-Up for TY 2017-2018</t>
  </si>
  <si>
    <t xml:space="preserve">Recip. Comp. Expense True-Up for TY 2017-2018 </t>
  </si>
  <si>
    <t xml:space="preserve">Total True-Up for TY 2017-2018 </t>
  </si>
  <si>
    <t>TY 2017-2018 Unrecoverable True-Up Revenue</t>
  </si>
  <si>
    <t>Base Period Revenue Adjustment Due to Unfreezing Category Relationships</t>
  </si>
  <si>
    <t xml:space="preserve">Interstate Eligible Recovery Summary </t>
  </si>
  <si>
    <t>Adjustment Due to Unfreezing Category Relationships</t>
  </si>
  <si>
    <t>TY 2020-2021</t>
  </si>
  <si>
    <t>2018 or 2019 Switched Access Revenue Requirement Based on Frozen Category Relationships (carriers that unfreeze cat. rel. only)</t>
  </si>
  <si>
    <t>2018 or 2019 Switched Access Revenue Requirement Based on Unfrozen Category Relationships (carriers that unfreeze cat. rel. only)</t>
  </si>
  <si>
    <t>.95*^9</t>
  </si>
  <si>
    <t>TY 2020-2021 Interstate Rate and Eligible Recovery Calculations</t>
  </si>
  <si>
    <t>Revenue Requirement Net of Category Relationships Adjustment</t>
  </si>
  <si>
    <t>BAF X  Revenue Requirement Net of Category Relationships Adjustment</t>
  </si>
  <si>
    <t>E*F</t>
  </si>
  <si>
    <t>H*I</t>
  </si>
  <si>
    <t>G or G+J or J</t>
  </si>
  <si>
    <t>L*M</t>
  </si>
  <si>
    <t>TY 2020-2021 Expected Units Other Than Terminating End Office Units</t>
  </si>
  <si>
    <t>TY 2020-2021 Total  Expected Maximum Revenue</t>
  </si>
  <si>
    <t>TY 2020-2021 Expected Intrastate Units</t>
  </si>
  <si>
    <t>TY 2020-2021 Expected Maximum Intrastate Revenue</t>
  </si>
  <si>
    <t>Input or F</t>
  </si>
  <si>
    <t>I*J</t>
  </si>
  <si>
    <t>G-L</t>
  </si>
  <si>
    <t>I</t>
  </si>
  <si>
    <t>P*Q</t>
  </si>
  <si>
    <t>Intrastate Rate and Eligible Recovery Calculations</t>
  </si>
  <si>
    <t>TY 2020-2021 Rec. Comp. Eligible Recovery Revenue</t>
  </si>
  <si>
    <t>.95^9*B</t>
  </si>
  <si>
    <t>TY 2020-2021 Rec. Comp. Eligible Recovery Expense</t>
  </si>
  <si>
    <t>FY 2011 Reciprocal Compensation Expense</t>
  </si>
  <si>
    <t>Transport &amp; Termination</t>
  </si>
  <si>
    <t>FY 2011 Reciprocal Compensation Revenue</t>
  </si>
  <si>
    <t xml:space="preserve">TY 2020-2021 Eligible Recovery </t>
  </si>
  <si>
    <t>ARC True-Up for TY 2018-2019</t>
  </si>
  <si>
    <t xml:space="preserve"> CBOL Imputed ARC True-Up for TY 2018-2019</t>
  </si>
  <si>
    <t>TRS Increment True-Up for TY 2018-2019</t>
  </si>
  <si>
    <t>Regulatory-Fees Increment True-Up for TY 2018-2019</t>
  </si>
  <si>
    <t>NANPA Increment True-Up for TY 2018-2019</t>
  </si>
  <si>
    <t>Interstate Revenue True-Up for TY 2018-2019</t>
  </si>
  <si>
    <t xml:space="preserve">Intrastate Revenue True-Up for TY 2018-2019 </t>
  </si>
  <si>
    <t>Recip. Comp. Revenue True-Up for TY 2018-2019</t>
  </si>
  <si>
    <t xml:space="preserve">Recip. Comp. Expense True-Up for TY 2018-2019 </t>
  </si>
  <si>
    <t xml:space="preserve">Total True-Up for TY 2018-2019 </t>
  </si>
  <si>
    <t>AX+AY+AZ+BA+BB+BE+BF+BG-BH</t>
  </si>
  <si>
    <t>BI-BD-BC or 0</t>
  </si>
  <si>
    <t>BD+BJ</t>
  </si>
  <si>
    <t>MIN(|BI| or |SUM(AR to BC)|) or 0</t>
  </si>
  <si>
    <t xml:space="preserve">TY 2019-2020 Eligible Recovery </t>
  </si>
  <si>
    <t>Sum of Columns W to AH</t>
  </si>
  <si>
    <t>AC+AD+AE+AF+AG+AJ+AK+AL-AM</t>
  </si>
  <si>
    <t>AI+AO</t>
  </si>
  <si>
    <t>Sum of Columns AR to BC</t>
  </si>
  <si>
    <t>Sum of Columns B to M</t>
  </si>
  <si>
    <t>H+I+J+K+L+O+P+Q-R</t>
  </si>
  <si>
    <t>N+T</t>
  </si>
  <si>
    <t>0/0/0000</t>
  </si>
  <si>
    <t>Interstate Eligible Recovery (After True-Up)</t>
  </si>
  <si>
    <t>Intrastate Eligible Recovery (After True-Up)</t>
  </si>
  <si>
    <t>Net Rec. Comp. Eligible Recovery (After True-Up)</t>
  </si>
  <si>
    <t>Input (Note 3)</t>
  </si>
  <si>
    <t>Initial Tariff Year of Base Period Revenue Adjustment Due to Unfreezing Category Relationships</t>
  </si>
  <si>
    <t>Drop-Down List</t>
  </si>
  <si>
    <t>H9-H10</t>
  </si>
  <si>
    <t>F16</t>
  </si>
  <si>
    <t>H16-H17</t>
  </si>
  <si>
    <t>J16-J17</t>
  </si>
  <si>
    <t>F20-F21+F22</t>
  </si>
  <si>
    <t>H20-H21-H22</t>
  </si>
  <si>
    <t>J20-J21+J22</t>
  </si>
  <si>
    <t>Input (Note 5)</t>
  </si>
  <si>
    <t>Input  (Note 6)</t>
  </si>
  <si>
    <t>Input (Note 6)</t>
  </si>
  <si>
    <t>Input (Notes 7, 8)</t>
  </si>
  <si>
    <t xml:space="preserve">Note 3:  Input data for tariff years other than the current tariff year should be the same as the data reflected on the RoR ILEC Interstate Rates worksheet submitted </t>
  </si>
  <si>
    <t xml:space="preserve">as part of the immediately prior annual filing.  </t>
  </si>
  <si>
    <t>Note 5:  Revenue requirement data are 2018 data for carriers that unfroze their category relationships effective TY 2019-2020.  Revenue requirement data are</t>
  </si>
  <si>
    <t xml:space="preserve">2019 data for carriers that unfreeze their category relationships effective TY 2020-2021.  </t>
  </si>
  <si>
    <t>Input (Notes 5, 6)</t>
  </si>
  <si>
    <t>demand.</t>
  </si>
  <si>
    <t xml:space="preserve">tandem switching, and common transport.  </t>
  </si>
  <si>
    <t xml:space="preserve">submitted as part of the immediately prior annual filing.  </t>
  </si>
  <si>
    <t xml:space="preserve">Note 2:  Input data for tariff years other than the current tariff year should be the same as the data reflected on the RoR ILEC Interstate Rates worksheet submitted </t>
  </si>
  <si>
    <t xml:space="preserve">Note 2:  Input data for tariff years other than the current tariff year should be the same as the data reflected on the RoR ILEC Intrastate Rates worksheet </t>
  </si>
  <si>
    <t xml:space="preserve">Total Eligible Recovery After True-Up Including Otherwise Unrecoverable True-Up Revenue </t>
  </si>
  <si>
    <t xml:space="preserve">Total Eligible Recovery After True-Up Excluding Unrecoverable True-Up Revenue </t>
  </si>
  <si>
    <t xml:space="preserve">TY 2017-2018 Eligible Recovery Refund </t>
  </si>
  <si>
    <t>the RoR ILEC Interstate Rates, RoR ILEC Intrastate Rates, and RoR ILEC Rec. Comp. Rates worksheets.</t>
  </si>
  <si>
    <t xml:space="preserve">eligible recovery (calculated before the true-up and by retaining the negative number) in this year.  </t>
  </si>
  <si>
    <t>year being trued up.</t>
  </si>
  <si>
    <t xml:space="preserve">revenue that is not offset by eligible recovery (calculated before the true-up) in the true-up tariff year, and is otherwise overrecovery of eligible recovery in the tariff </t>
  </si>
  <si>
    <t xml:space="preserve">Note 3:  Enter an adjustment to eligible recovery to prevent double recovery as a negative number in this column. </t>
  </si>
  <si>
    <t xml:space="preserve">Note 4:  Unrecoverable true-up revenue is the true-up revenue that is otherwise not recoverable in the true-up tariff year because the carrier has negative </t>
  </si>
  <si>
    <t xml:space="preserve">Note 5:  The otherwise unrecoverable true-up revenue is treated as eligible recovery in the true-up tariff year.  </t>
  </si>
  <si>
    <t>Note 6:  Refund to the administrator by August 1 following the date of the annual access tariff filing the sum of the amounts in this column.  This sum is the true-up revenue</t>
  </si>
  <si>
    <t>Total Eligible Recovery After True-Up Excluding Unrecoverable True-Up Revenue (Note 4)</t>
  </si>
  <si>
    <t>Total Eligible Recovery After True-Up Including Otherwise Unrecoverable True-Up Revenue (Note 5)</t>
  </si>
  <si>
    <t>BAF X Total FY 2011 Actual Revenue for Transitional Intrastate Access Service Rate Elements</t>
  </si>
  <si>
    <t>F18*F19</t>
  </si>
  <si>
    <t>H18*H19</t>
  </si>
  <si>
    <t>J18*J19</t>
  </si>
  <si>
    <t xml:space="preserve">F*M or H67-N67 </t>
  </si>
  <si>
    <t>Intrastate Eligible Recovery Summary</t>
  </si>
  <si>
    <t>F9*F10</t>
  </si>
  <si>
    <t>H9*H10</t>
  </si>
  <si>
    <t>J9*J10</t>
  </si>
  <si>
    <t>H68</t>
  </si>
  <si>
    <t>K68</t>
  </si>
  <si>
    <t>R68</t>
  </si>
  <si>
    <t>O68</t>
  </si>
  <si>
    <t>F11-F12+F13</t>
  </si>
  <si>
    <t>H11-H12+H13</t>
  </si>
  <si>
    <t>J11-J12+J13</t>
  </si>
  <si>
    <t>Note 4:  True-up calculated on a rate element by rate element basis requires input data in column L, but none in cell N68.</t>
  </si>
  <si>
    <t>Note 5:  True-up calculated on an overall revenue basis requires input data in cell N68, but none in column L.</t>
  </si>
  <si>
    <t>Net Reciprocal Compensation Eligible Recovery Summary</t>
  </si>
  <si>
    <t>C9+C10-C11-C12</t>
  </si>
  <si>
    <t>E9+E10-E11-E12</t>
  </si>
  <si>
    <t>G9+G10-G11-G12</t>
  </si>
  <si>
    <t>7/1/2019 Rate Other Than Terminating End Office Rate</t>
  </si>
  <si>
    <t>Note 4:  Rates are the default transition rates set pursuant to the Commission’s rules.</t>
  </si>
  <si>
    <t>Note 3:  Rates are the default transition rates set pursuant to the Commission’s rules.</t>
  </si>
  <si>
    <t xml:space="preserve">H11 </t>
  </si>
  <si>
    <t>F9</t>
  </si>
  <si>
    <t>Note 6:  Maximum revenue entered in cell N66 must be based on default transition rates set pursuant to the Commission’s rules and actual realized</t>
  </si>
  <si>
    <t>TY 2018-2019 Unrecoverable True-Up Revenue</t>
  </si>
  <si>
    <t>AZ+BA+BB+BE+BF+BG-BH</t>
  </si>
  <si>
    <t>2020 True Up RoR ILEC, ARC True Up Summary, Column E</t>
  </si>
  <si>
    <t>2019 True Up RoR ILEC, ARC True Up Summary, Column E</t>
  </si>
  <si>
    <t>2019 True Up RoR ILEC, CBOL ARC True Up Summary, Column I</t>
  </si>
  <si>
    <t>2020 True Up RoR ILEC, SA CBOL ARC True Up Calc, X23 or HC CBOL ARC True Up Calc, X30, X31, ...</t>
  </si>
  <si>
    <t>F*H</t>
  </si>
  <si>
    <t>G*H</t>
  </si>
  <si>
    <t>TY 2021-2022 Intrastate Toll Free Originating End Office Access Service Rate Calculations</t>
  </si>
  <si>
    <t>Unit of Demand (e.g., MOU)</t>
  </si>
  <si>
    <t>Originating Carrier Common Line</t>
  </si>
  <si>
    <t>Originating Local Switching</t>
  </si>
  <si>
    <t>Originating Other (e.g., information surcharge, Transport or Residual Interconnection Charges)</t>
  </si>
  <si>
    <t>Price-Out Difference</t>
  </si>
  <si>
    <t>(I-J)</t>
  </si>
  <si>
    <t>7/1/2021 Proposed Intrastate Toll Free Rate</t>
  </si>
  <si>
    <t>7/1/2019 Terminating End Office Rate (Note 4)</t>
  </si>
  <si>
    <t xml:space="preserve">TY 2019-2020 Actual Realized Terminating End Office Units </t>
  </si>
  <si>
    <t>TY 2019-2020 Expected Terminating End Office Units Less Actual Realized Units</t>
  </si>
  <si>
    <t>TY 2019-2020 Actual Realized Units Other Than Terminating End Office Units</t>
  </si>
  <si>
    <t>TY 2019-2020 Expected  Units Other Than Terminating End Office Units Less Actual Realized Units</t>
  </si>
  <si>
    <t>TY 2019-2020 Maximum Revenue</t>
  </si>
  <si>
    <t>TY 2019-2020 True-Up Revenue</t>
  </si>
  <si>
    <t>7/1/2021 Proposed Rate Other Than Terminating End Office Rate</t>
  </si>
  <si>
    <t>TY 2021-2022 Expected Units Other Than Terminating End Office Units</t>
  </si>
  <si>
    <t>TY 2021-2022 Total  Expected Maximum Revenue</t>
  </si>
  <si>
    <t>TY 2021-2022 Interstate Rate and Eligible Recovery Calculations</t>
  </si>
  <si>
    <t>F-O</t>
  </si>
  <si>
    <t>I-Q</t>
  </si>
  <si>
    <t>U*V</t>
  </si>
  <si>
    <t>TY 2021-2022</t>
  </si>
  <si>
    <t>H11</t>
  </si>
  <si>
    <t>F16-F17</t>
  </si>
  <si>
    <t>.95*^10</t>
  </si>
  <si>
    <t xml:space="preserve">Note 1:  Enter the COSA in column C, row 4.  This COSA then will be reflected in the 2021 RoR ILEC Intrastate Rates and 2021 RoR ILEC Rec. Comp. Rates worksheets.  </t>
  </si>
  <si>
    <t>Note 8:  Maximum revenue entered in cell S86 must be based on default transition rates set pursuant to the Commission’s rules and actual realized</t>
  </si>
  <si>
    <t>** TOLL FREE ORIGINATING LOCAL SWITCHING BEGINNING TY 2021-2022 **</t>
  </si>
  <si>
    <t>** TOLL FREE ORIGINATING INFORMATION BEGINNING TY 2021-2022 **</t>
  </si>
  <si>
    <t>** TOLL FREE ORIGINATING JOINT TANDEM SWITCHED TRANPORT BEGINNING TY 2021-2022 **</t>
  </si>
  <si>
    <t>Note 6:  True-up calculated on a rate element by rate element basis requires input data in columns O and Q, but none in cell S106.</t>
  </si>
  <si>
    <t>Note 7:  True-up calculated on an overall revenue basis requires input data in cell S106, but none in column O and Q.</t>
  </si>
  <si>
    <t>7/1/2020 Rate Other Than Terminating End Office Rate</t>
  </si>
  <si>
    <t xml:space="preserve">TY 2019-2020 </t>
  </si>
  <si>
    <t xml:space="preserve">TY 2021-2022 </t>
  </si>
  <si>
    <t>7/1/2019 Intrastate Rate (Note 3)</t>
  </si>
  <si>
    <t>7/1/2020 Intrastate Rate</t>
  </si>
  <si>
    <t xml:space="preserve">TY 2019-2020 Actual Realized Intrastate Units </t>
  </si>
  <si>
    <t>TY 2019-2020 Expected Intrastate Units Less Actual Realized Intrastate Units</t>
  </si>
  <si>
    <t>TY 2019-2020 Maximum Intrastate Revenue</t>
  </si>
  <si>
    <t>TY 209-2020 True-Up Intrastate Revenue</t>
  </si>
  <si>
    <t>7/1/2021 Proposed Intrastate Rate</t>
  </si>
  <si>
    <t>TY 2021-2022 Expected Intrastate Units</t>
  </si>
  <si>
    <t>TY 2021-2022 Expected Maximum Intrastate Revenue</t>
  </si>
  <si>
    <t xml:space="preserve">TY 2019-2020 Actual Realized Demand </t>
  </si>
  <si>
    <t>TY 2019-2020 Expected Demand Less Actual Realized Demand</t>
  </si>
  <si>
    <t xml:space="preserve">TY 2019-2020 Revenue </t>
  </si>
  <si>
    <t>.95^10*B</t>
  </si>
  <si>
    <t>TY 2021-2022 Rec. Comp. Eligible Recovery Revenue</t>
  </si>
  <si>
    <t>Reciprocal Compensation Eligible Recovery Revenue Calculations</t>
  </si>
  <si>
    <t xml:space="preserve">TY 2019-2020 Actual Realized MOU </t>
  </si>
  <si>
    <t>TY 2019-2020 Expected MOU Less Actual Realized MOU</t>
  </si>
  <si>
    <t>TY 2019-2020 Expense</t>
  </si>
  <si>
    <t>TY 2019-2020 True-Up Expense</t>
  </si>
  <si>
    <t>Reciprocal Compensation Eligible Recovery Expense Calculations</t>
  </si>
  <si>
    <t>K24</t>
  </si>
  <si>
    <t>L24</t>
  </si>
  <si>
    <t>Q24</t>
  </si>
  <si>
    <t>P24</t>
  </si>
  <si>
    <t>J31</t>
  </si>
  <si>
    <t>K31</t>
  </si>
  <si>
    <t>P31</t>
  </si>
  <si>
    <t>O31</t>
  </si>
  <si>
    <t xml:space="preserve">Note 1:  Use rows  20, 21, and 22, for traffic carried pursuant to reciprocal compensation agreements that specify separate rates for end office switching, </t>
  </si>
  <si>
    <t>Note 2:  Use row 23 for  traffic carried pursuant to reciprocal compensation agreements that specify only a single transport and termination rate.</t>
  </si>
  <si>
    <t>Note 3:  Compensation for termination must be removed from the single rate for transport and termination rate pursuant to the Commission's rules.</t>
  </si>
  <si>
    <t xml:space="preserve">Note 4:  Input data for tariff years other than the current tariff year should be the same as the data reflected on the RoR ILEC Rec. Comp. Rates worksheet </t>
  </si>
  <si>
    <t>Revenue Category (Notes 1, 2, 3)</t>
  </si>
  <si>
    <t>Note 5:  True-up calculated on a rate element by rate element basis requires input data in column M, but none in cell O24.</t>
  </si>
  <si>
    <t>Note 6:  True-up calculation requires input data in either cell L31 or cell N31.</t>
  </si>
  <si>
    <t>Note 7:  True-up calculated on an overall revenue basis requires input data in cell O24, but none in column M.</t>
  </si>
  <si>
    <t>Note 8:  Revenue entered in cell O24 must be based on default transition rates set pursuant to the Commission’s rules and actual realized demand.</t>
  </si>
  <si>
    <t>D*C</t>
  </si>
  <si>
    <t>B-E</t>
  </si>
  <si>
    <t>(F/B)*100</t>
  </si>
  <si>
    <t>D*H</t>
  </si>
  <si>
    <t>J-I</t>
  </si>
  <si>
    <t>H-M</t>
  </si>
  <si>
    <t>D*N or I24-O24</t>
  </si>
  <si>
    <t>G24</t>
  </si>
  <si>
    <t>D*(1-E)</t>
  </si>
  <si>
    <t>I-H</t>
  </si>
  <si>
    <t>F*M or H-N</t>
  </si>
  <si>
    <t>2021 RoR ILEC Interstate Rates, cell F23</t>
  </si>
  <si>
    <t>2021 RoR ILEC Intrastate Rates, cell F14</t>
  </si>
  <si>
    <t>2021 RoR ILEC Rec. Comp. Rates, cell C13</t>
  </si>
  <si>
    <t>2021 RoR ILEC Interstate Rates, cell F22</t>
  </si>
  <si>
    <t>2021 RoR ILEC Intrastate Rates, cell F13</t>
  </si>
  <si>
    <t>2021 RoR ILEC Rec. Comp. Rates, cell C10</t>
  </si>
  <si>
    <t>2021 RoR ILEC Rec. Comp. Rates, cell C12</t>
  </si>
  <si>
    <t>2021 RoR ILEC Interstate Rates, cell H23</t>
  </si>
  <si>
    <t>2021 RoR ILEC Intrastate Rates, cell H14</t>
  </si>
  <si>
    <t>2021 RoR ILEC Rec. Comp. Rates, cell E13</t>
  </si>
  <si>
    <t>2021 RoR ILEC Interstate Rates, cell H22</t>
  </si>
  <si>
    <t>2021 RoR ILEC Intrastate Rates, cell H13</t>
  </si>
  <si>
    <t>2021 RoR ILEC Rec. Comp. Rates, cell E10</t>
  </si>
  <si>
    <t>2021 RoR ILEC Rec. Comp. Rates, cell E12</t>
  </si>
  <si>
    <t>2021 RoR ILEC Interstate Rates, cell J23</t>
  </si>
  <si>
    <t>2021 RoR ILEC Intrastate Rates, cell J14</t>
  </si>
  <si>
    <t>2021 RoR ILEC Rec. Comp. Rates, cell G13</t>
  </si>
  <si>
    <t>2021 RoR ILEC Interstate Rates, cell J22</t>
  </si>
  <si>
    <t>2021 RoR ILEC Intrastate Rates, cell J13</t>
  </si>
  <si>
    <t>2021 RoR ILEC Rec. Comp. Rates, cell G10</t>
  </si>
  <si>
    <t>2021 RoR ILEC Rec. Comp. Rates, cell G12</t>
  </si>
  <si>
    <t xml:space="preserve">TY 2021-2022 Eligible Recovery </t>
  </si>
  <si>
    <t xml:space="preserve">TY 2018-2019 Eligible Recovery Refund </t>
  </si>
  <si>
    <t>2021 True Up RoR ILEC, ARC True Up Summary, Column E</t>
  </si>
  <si>
    <t>2021 True Up RoR ILEC, SA CBOL ARC True Up Calc, X23 or HC CBOL ARC True Up Calc, X30, X31, ...</t>
  </si>
  <si>
    <t>ARC True-Up for TY 2019-2020</t>
  </si>
  <si>
    <t xml:space="preserve"> CBOL Imputed ARC True-Up for TY 2019-2020</t>
  </si>
  <si>
    <t>TRS Increment True-Up for TY 2019-2020</t>
  </si>
  <si>
    <t>Regulatory-Fees Increment True-Up for TY 2019-2020</t>
  </si>
  <si>
    <t>NANPA Increment True-Up for TY 2019-2020</t>
  </si>
  <si>
    <t>Interstate Revenue True-Up for TY 2019-2020</t>
  </si>
  <si>
    <t xml:space="preserve">Intrastate Revenue True-Up for TY 2019-2020 </t>
  </si>
  <si>
    <t>Recip. Comp. Revenue True-Up for TY 2019-2020</t>
  </si>
  <si>
    <t xml:space="preserve">Recip. Comp. Expense True-Up for TY 2019-2020 </t>
  </si>
  <si>
    <t xml:space="preserve">Total True-Up for TY 2019-2020 </t>
  </si>
  <si>
    <t>TY 2019-2020 Unrecoverable True-Up Revenue</t>
  </si>
  <si>
    <t>TY 2019-2020 Eligible Recovery Refund (Note 6)</t>
  </si>
  <si>
    <t>Total True-Up for TY 2019-2020 Excluding ARC True-Up and CBOL Imputed ARC True-Up for TY 2019-2020</t>
  </si>
  <si>
    <t>** TOLL FREE ORIGINATING END OFFICE ACCESS SERVICE  **</t>
  </si>
  <si>
    <t>Interstate Price-Out with 6/30/2020 Toll Free Rates and 7/1/2019 - 6/30/2020 Units</t>
  </si>
  <si>
    <t>Intrastate Price-Out with 6/30/2020 Toll Free Rates and 7/1/2019 - 6/30/2020 Units</t>
  </si>
  <si>
    <t xml:space="preserve">Intrastate and Interstate Toll Free Usage-Based Originating End Office Access Service Rate Elements </t>
  </si>
  <si>
    <t>6/30/2020 Intrastate Toll Free Rate</t>
  </si>
  <si>
    <t>6/30/2020 Interstate Toll Free Rate</t>
  </si>
  <si>
    <t>** LINE INFORMATION DATABASE AND TOLL FREE DATABASE QUERY  **</t>
  </si>
  <si>
    <t>K100</t>
  </si>
  <si>
    <t>N100</t>
  </si>
  <si>
    <t>W100</t>
  </si>
  <si>
    <t>T100</t>
  </si>
  <si>
    <t>** LOCAL SWITCHING EXCLUDING TOLL FREE ORIGINATING BEGINNING TY 2021-2022 **</t>
  </si>
  <si>
    <t>** INFORMATION EXCLUDING TOLL FREE ORIGINATING BEGINNING TY 2021-2022 **</t>
  </si>
  <si>
    <t>** TANDEM-SWITCHED TRANSPORT AND TANDEM EXCLUDING TOLL FREE ORIGINATING BEGINNING TY 2021-2022 **</t>
  </si>
  <si>
    <t>E*P or (E*P)+(H*R) or H*R or K100-S100</t>
  </si>
  <si>
    <t xml:space="preserve">Note 2:  Input intrastate toll free originating units in column H for each rate element if the carrier maintained separate records for intrastate toll free originating end office switched access demand </t>
  </si>
  <si>
    <t xml:space="preserve">for the 12-month period ending June 30, 2020.   Otherwise, input the total of intrastate toll free and non-toll free originating units for each rate element for that time period.  In this case, change </t>
  </si>
  <si>
    <t>7/1/2019 - 6/30/2020 Intrastate Toll Free Originating Units</t>
  </si>
  <si>
    <t>the column heading in cell H8 to read “7/1/2019 - 6/30/2020 Intrastate Toll Free and Non-Toll Free Originating Units.”</t>
  </si>
  <si>
    <t>Note 3:  Reduce intrastate toll free originating end office rates so that they are equal to interstate toll free originating end office rates if cell K30 is greater than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</si>
</sst>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.000000"/>
    <numFmt numFmtId="165" formatCode="0.000000"/>
    <numFmt numFmtId="166" formatCode="0.0000"/>
    <numFmt numFmtId="167" formatCode="_(&quot;$&quot;* #,##0_);_(&quot;$&quot;* \(#,##0\);_(&quot;$&quot;* &quot;-&quot;??_);_(@_)"/>
    <numFmt numFmtId="168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588">
    <xf numFmtId="0" fontId="0" fillId="0" borderId="0" xfId="0"/>
    <xf numFmtId="0" fontId="1" fillId="0" borderId="3" xfId="0" applyFont="1" applyFill="1" applyBorder="1" applyAlignment="1">
      <alignment horizontal="center" wrapText="1"/>
    </xf>
    <xf numFmtId="0" fontId="4" fillId="0" borderId="0" xfId="4"/>
    <xf numFmtId="0" fontId="6" fillId="0" borderId="0" xfId="3"/>
    <xf numFmtId="3" fontId="5" fillId="0" borderId="0" xfId="4" applyNumberFormat="1" applyFont="1" applyFill="1" applyBorder="1"/>
    <xf numFmtId="0" fontId="1" fillId="0" borderId="13" xfId="0" applyFont="1" applyFill="1" applyBorder="1"/>
    <xf numFmtId="0" fontId="1" fillId="0" borderId="52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0" borderId="0" xfId="0" applyFont="1" applyFill="1" applyBorder="1" applyAlignment="1"/>
    <xf numFmtId="0" fontId="1" fillId="0" borderId="23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3" fontId="1" fillId="0" borderId="51" xfId="0" applyNumberFormat="1" applyFont="1" applyFill="1" applyBorder="1" applyAlignment="1">
      <alignment horizontal="center"/>
    </xf>
    <xf numFmtId="3" fontId="1" fillId="0" borderId="52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3" fontId="1" fillId="0" borderId="5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1" fillId="0" borderId="0" xfId="0" applyFont="1" applyFill="1" applyBorder="1"/>
    <xf numFmtId="0" fontId="1" fillId="0" borderId="28" xfId="0" applyFont="1" applyFill="1" applyBorder="1" applyAlignment="1">
      <alignment horizontal="center" wrapText="1"/>
    </xf>
    <xf numFmtId="0" fontId="3" fillId="0" borderId="20" xfId="0" applyFont="1" applyFill="1" applyBorder="1" applyAlignment="1"/>
    <xf numFmtId="0" fontId="1" fillId="0" borderId="20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4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14" xfId="0" applyFont="1" applyFill="1" applyBorder="1"/>
    <xf numFmtId="165" fontId="7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 wrapText="1"/>
    </xf>
    <xf numFmtId="3" fontId="1" fillId="0" borderId="6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0" fontId="9" fillId="0" borderId="0" xfId="4" applyFo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7" xfId="0" applyFont="1" applyFill="1" applyBorder="1"/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/>
    <xf numFmtId="0" fontId="8" fillId="0" borderId="18" xfId="0" applyFont="1" applyFill="1" applyBorder="1"/>
    <xf numFmtId="3" fontId="8" fillId="0" borderId="0" xfId="0" applyNumberFormat="1" applyFont="1" applyFill="1" applyBorder="1"/>
    <xf numFmtId="3" fontId="8" fillId="0" borderId="0" xfId="0" quotePrefix="1" applyNumberFormat="1" applyFont="1" applyFill="1" applyBorder="1" applyAlignment="1">
      <alignment horizontal="center"/>
    </xf>
    <xf numFmtId="3" fontId="8" fillId="0" borderId="6" xfId="0" quotePrefix="1" applyNumberFormat="1" applyFont="1" applyFill="1" applyBorder="1" applyAlignment="1">
      <alignment horizontal="center"/>
    </xf>
    <xf numFmtId="3" fontId="8" fillId="0" borderId="6" xfId="0" applyNumberFormat="1" applyFont="1" applyFill="1" applyBorder="1"/>
    <xf numFmtId="0" fontId="8" fillId="0" borderId="2" xfId="0" applyFont="1" applyFill="1" applyBorder="1"/>
    <xf numFmtId="0" fontId="5" fillId="0" borderId="0" xfId="4" applyFont="1"/>
    <xf numFmtId="0" fontId="5" fillId="0" borderId="0" xfId="4" applyFont="1" applyFill="1"/>
    <xf numFmtId="166" fontId="5" fillId="0" borderId="0" xfId="4" applyNumberFormat="1" applyFont="1"/>
    <xf numFmtId="0" fontId="7" fillId="0" borderId="52" xfId="4" applyFont="1" applyFill="1" applyBorder="1" applyAlignment="1">
      <alignment horizontal="center"/>
    </xf>
    <xf numFmtId="3" fontId="5" fillId="0" borderId="9" xfId="4" applyNumberFormat="1" applyFont="1" applyFill="1" applyBorder="1"/>
    <xf numFmtId="3" fontId="8" fillId="0" borderId="11" xfId="0" applyNumberFormat="1" applyFont="1" applyFill="1" applyBorder="1"/>
    <xf numFmtId="3" fontId="5" fillId="0" borderId="31" xfId="4" applyNumberFormat="1" applyFont="1" applyFill="1" applyBorder="1"/>
    <xf numFmtId="3" fontId="5" fillId="0" borderId="11" xfId="4" applyNumberFormat="1" applyFont="1" applyFill="1" applyBorder="1"/>
    <xf numFmtId="3" fontId="8" fillId="0" borderId="30" xfId="0" applyNumberFormat="1" applyFont="1" applyFill="1" applyBorder="1"/>
    <xf numFmtId="3" fontId="5" fillId="0" borderId="3" xfId="4" applyNumberFormat="1" applyFont="1" applyFill="1" applyBorder="1"/>
    <xf numFmtId="3" fontId="5" fillId="0" borderId="6" xfId="4" applyNumberFormat="1" applyFont="1" applyFill="1" applyBorder="1"/>
    <xf numFmtId="3" fontId="5" fillId="0" borderId="38" xfId="4" applyNumberFormat="1" applyFont="1" applyFill="1" applyBorder="1"/>
    <xf numFmtId="3" fontId="5" fillId="0" borderId="30" xfId="4" applyNumberFormat="1" applyFont="1" applyFill="1" applyBorder="1"/>
    <xf numFmtId="0" fontId="5" fillId="0" borderId="2" xfId="4" applyFont="1" applyBorder="1"/>
    <xf numFmtId="0" fontId="1" fillId="0" borderId="0" xfId="4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3" applyFont="1" applyFill="1"/>
    <xf numFmtId="3" fontId="5" fillId="0" borderId="0" xfId="3" applyNumberFormat="1" applyFont="1" applyFill="1"/>
    <xf numFmtId="0" fontId="8" fillId="0" borderId="0" xfId="0" applyFont="1"/>
    <xf numFmtId="0" fontId="10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/>
    <xf numFmtId="0" fontId="1" fillId="0" borderId="49" xfId="0" applyFont="1" applyFill="1" applyBorder="1" applyAlignment="1">
      <alignment horizontal="center"/>
    </xf>
    <xf numFmtId="3" fontId="8" fillId="0" borderId="20" xfId="0" applyNumberFormat="1" applyFont="1" applyFill="1" applyBorder="1"/>
    <xf numFmtId="3" fontId="8" fillId="0" borderId="54" xfId="0" applyNumberFormat="1" applyFont="1" applyFill="1" applyBorder="1"/>
    <xf numFmtId="3" fontId="8" fillId="0" borderId="27" xfId="0" applyNumberFormat="1" applyFont="1" applyFill="1" applyBorder="1"/>
    <xf numFmtId="0" fontId="10" fillId="0" borderId="49" xfId="0" applyFont="1" applyFill="1" applyBorder="1" applyAlignment="1">
      <alignment horizontal="center"/>
    </xf>
    <xf numFmtId="3" fontId="8" fillId="0" borderId="1" xfId="0" applyNumberFormat="1" applyFont="1" applyFill="1" applyBorder="1"/>
    <xf numFmtId="3" fontId="10" fillId="0" borderId="49" xfId="0" applyNumberFormat="1" applyFont="1" applyFill="1" applyBorder="1" applyAlignment="1">
      <alignment horizontal="center"/>
    </xf>
    <xf numFmtId="3" fontId="10" fillId="0" borderId="5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23" xfId="0" applyNumberFormat="1" applyFont="1" applyFill="1" applyBorder="1"/>
    <xf numFmtId="0" fontId="10" fillId="0" borderId="55" xfId="0" applyFont="1" applyFill="1" applyBorder="1" applyAlignment="1">
      <alignment horizontal="center"/>
    </xf>
    <xf numFmtId="3" fontId="8" fillId="0" borderId="3" xfId="0" applyNumberFormat="1" applyFont="1" applyFill="1" applyBorder="1"/>
    <xf numFmtId="0" fontId="10" fillId="0" borderId="3" xfId="0" applyFont="1" applyFill="1" applyBorder="1" applyAlignment="1">
      <alignment horizontal="center" wrapText="1"/>
    </xf>
    <xf numFmtId="0" fontId="8" fillId="0" borderId="7" xfId="0" applyFont="1" applyFill="1" applyBorder="1"/>
    <xf numFmtId="0" fontId="8" fillId="0" borderId="8" xfId="0" applyFont="1" applyFill="1" applyBorder="1"/>
    <xf numFmtId="3" fontId="8" fillId="0" borderId="8" xfId="0" applyNumberFormat="1" applyFont="1" applyFill="1" applyBorder="1"/>
    <xf numFmtId="3" fontId="8" fillId="0" borderId="28" xfId="0" applyNumberFormat="1" applyFont="1" applyFill="1" applyBorder="1"/>
    <xf numFmtId="0" fontId="8" fillId="0" borderId="45" xfId="0" applyFont="1" applyFill="1" applyBorder="1"/>
    <xf numFmtId="3" fontId="8" fillId="0" borderId="45" xfId="0" applyNumberFormat="1" applyFont="1" applyFill="1" applyBorder="1"/>
    <xf numFmtId="3" fontId="8" fillId="0" borderId="9" xfId="0" applyNumberFormat="1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8" fillId="0" borderId="1" xfId="0" quotePrefix="1" applyFont="1" applyFill="1" applyBorder="1" applyAlignment="1">
      <alignment horizontal="center"/>
    </xf>
    <xf numFmtId="3" fontId="8" fillId="0" borderId="46" xfId="0" quotePrefix="1" applyNumberFormat="1" applyFont="1" applyFill="1" applyBorder="1" applyAlignment="1">
      <alignment horizontal="center"/>
    </xf>
    <xf numFmtId="3" fontId="8" fillId="0" borderId="1" xfId="0" quotePrefix="1" applyNumberFormat="1" applyFont="1" applyFill="1" applyBorder="1" applyAlignment="1">
      <alignment horizontal="center"/>
    </xf>
    <xf numFmtId="0" fontId="8" fillId="0" borderId="29" xfId="0" applyFont="1" applyFill="1" applyBorder="1"/>
    <xf numFmtId="3" fontId="8" fillId="0" borderId="29" xfId="0" applyNumberFormat="1" applyFont="1" applyFill="1" applyBorder="1"/>
    <xf numFmtId="3" fontId="8" fillId="0" borderId="46" xfId="0" applyNumberFormat="1" applyFont="1" applyFill="1" applyBorder="1"/>
    <xf numFmtId="3" fontId="8" fillId="0" borderId="11" xfId="0" quotePrefix="1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6" xfId="0" applyFont="1" applyFill="1" applyBorder="1"/>
    <xf numFmtId="3" fontId="8" fillId="0" borderId="47" xfId="0" applyNumberFormat="1" applyFont="1" applyFill="1" applyBorder="1"/>
    <xf numFmtId="0" fontId="8" fillId="0" borderId="6" xfId="0" quotePrefix="1" applyFont="1" applyFill="1" applyBorder="1" applyAlignment="1">
      <alignment horizontal="center"/>
    </xf>
    <xf numFmtId="3" fontId="8" fillId="0" borderId="48" xfId="0" applyNumberFormat="1" applyFont="1" applyFill="1" applyBorder="1"/>
    <xf numFmtId="0" fontId="8" fillId="0" borderId="20" xfId="0" applyFont="1" applyFill="1" applyBorder="1"/>
    <xf numFmtId="3" fontId="8" fillId="0" borderId="31" xfId="0" applyNumberFormat="1" applyFont="1" applyFill="1" applyBorder="1"/>
    <xf numFmtId="0" fontId="8" fillId="0" borderId="36" xfId="0" applyFont="1" applyFill="1" applyBorder="1"/>
    <xf numFmtId="0" fontId="1" fillId="0" borderId="36" xfId="0" applyFont="1" applyFill="1" applyBorder="1"/>
    <xf numFmtId="3" fontId="8" fillId="0" borderId="49" xfId="0" applyNumberFormat="1" applyFont="1" applyFill="1" applyBorder="1"/>
    <xf numFmtId="3" fontId="5" fillId="0" borderId="3" xfId="0" applyNumberFormat="1" applyFont="1" applyFill="1" applyBorder="1"/>
    <xf numFmtId="14" fontId="7" fillId="0" borderId="3" xfId="0" applyNumberFormat="1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0" xfId="3" applyFont="1"/>
    <xf numFmtId="0" fontId="12" fillId="0" borderId="0" xfId="0" applyFont="1" applyAlignment="1">
      <alignment vertical="center"/>
    </xf>
    <xf numFmtId="0" fontId="10" fillId="0" borderId="13" xfId="0" applyFont="1" applyFill="1" applyBorder="1"/>
    <xf numFmtId="3" fontId="8" fillId="0" borderId="42" xfId="0" applyNumberFormat="1" applyFont="1" applyFill="1" applyBorder="1"/>
    <xf numFmtId="166" fontId="8" fillId="0" borderId="11" xfId="0" applyNumberFormat="1" applyFont="1" applyFill="1" applyBorder="1"/>
    <xf numFmtId="166" fontId="8" fillId="0" borderId="29" xfId="0" applyNumberFormat="1" applyFont="1" applyFill="1" applyBorder="1"/>
    <xf numFmtId="166" fontId="8" fillId="0" borderId="0" xfId="0" applyNumberFormat="1" applyFont="1" applyFill="1" applyBorder="1"/>
    <xf numFmtId="3" fontId="8" fillId="0" borderId="25" xfId="0" applyNumberFormat="1" applyFont="1" applyFill="1" applyBorder="1"/>
    <xf numFmtId="3" fontId="5" fillId="0" borderId="46" xfId="0" quotePrefix="1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3" fontId="5" fillId="0" borderId="1" xfId="0" applyNumberFormat="1" applyFont="1" applyFill="1" applyBorder="1"/>
    <xf numFmtId="0" fontId="5" fillId="0" borderId="1" xfId="0" quotePrefix="1" applyFont="1" applyFill="1" applyBorder="1" applyAlignment="1">
      <alignment horizontal="center"/>
    </xf>
    <xf numFmtId="3" fontId="5" fillId="0" borderId="11" xfId="0" applyNumberFormat="1" applyFont="1" applyFill="1" applyBorder="1"/>
    <xf numFmtId="0" fontId="8" fillId="0" borderId="19" xfId="0" applyFont="1" applyFill="1" applyBorder="1"/>
    <xf numFmtId="3" fontId="5" fillId="0" borderId="48" xfId="0" applyNumberFormat="1" applyFont="1" applyFill="1" applyBorder="1"/>
    <xf numFmtId="3" fontId="5" fillId="0" borderId="20" xfId="0" applyNumberFormat="1" applyFont="1" applyFill="1" applyBorder="1"/>
    <xf numFmtId="3" fontId="5" fillId="0" borderId="34" xfId="0" applyNumberFormat="1" applyFont="1" applyFill="1" applyBorder="1"/>
    <xf numFmtId="3" fontId="5" fillId="0" borderId="54" xfId="0" applyNumberFormat="1" applyFont="1" applyFill="1" applyBorder="1"/>
    <xf numFmtId="3" fontId="5" fillId="0" borderId="46" xfId="0" applyNumberFormat="1" applyFont="1" applyFill="1" applyBorder="1"/>
    <xf numFmtId="3" fontId="5" fillId="0" borderId="29" xfId="0" applyNumberFormat="1" applyFont="1" applyFill="1" applyBorder="1"/>
    <xf numFmtId="0" fontId="5" fillId="0" borderId="1" xfId="0" quotePrefix="1" applyFont="1" applyFill="1" applyBorder="1" applyAlignment="1">
      <alignment horizontal="right"/>
    </xf>
    <xf numFmtId="3" fontId="5" fillId="0" borderId="1" xfId="0" quotePrefix="1" applyNumberFormat="1" applyFont="1" applyFill="1" applyBorder="1" applyAlignment="1">
      <alignment horizontal="right"/>
    </xf>
    <xf numFmtId="3" fontId="5" fillId="0" borderId="47" xfId="0" applyNumberFormat="1" applyFont="1" applyFill="1" applyBorder="1"/>
    <xf numFmtId="3" fontId="5" fillId="0" borderId="6" xfId="0" applyNumberFormat="1" applyFont="1" applyFill="1" applyBorder="1"/>
    <xf numFmtId="3" fontId="5" fillId="0" borderId="6" xfId="0" quotePrefix="1" applyNumberFormat="1" applyFont="1" applyFill="1" applyBorder="1" applyAlignment="1">
      <alignment horizontal="center"/>
    </xf>
    <xf numFmtId="3" fontId="5" fillId="0" borderId="6" xfId="0" quotePrefix="1" applyNumberFormat="1" applyFont="1" applyFill="1" applyBorder="1" applyAlignment="1">
      <alignment horizontal="right"/>
    </xf>
    <xf numFmtId="3" fontId="5" fillId="0" borderId="30" xfId="0" applyNumberFormat="1" applyFont="1" applyFill="1" applyBorder="1"/>
    <xf numFmtId="3" fontId="5" fillId="0" borderId="45" xfId="0" applyNumberFormat="1" applyFont="1" applyFill="1" applyBorder="1"/>
    <xf numFmtId="3" fontId="5" fillId="0" borderId="8" xfId="0" applyNumberFormat="1" applyFont="1" applyFill="1" applyBorder="1"/>
    <xf numFmtId="3" fontId="5" fillId="0" borderId="28" xfId="0" applyNumberFormat="1" applyFont="1" applyFill="1" applyBorder="1"/>
    <xf numFmtId="0" fontId="5" fillId="0" borderId="28" xfId="0" applyFont="1" applyFill="1" applyBorder="1"/>
    <xf numFmtId="3" fontId="5" fillId="0" borderId="29" xfId="0" quotePrefix="1" applyNumberFormat="1" applyFont="1" applyFill="1" applyBorder="1" applyAlignment="1">
      <alignment horizontal="center"/>
    </xf>
    <xf numFmtId="3" fontId="5" fillId="0" borderId="29" xfId="0" quotePrefix="1" applyNumberFormat="1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5" fillId="0" borderId="31" xfId="0" quotePrefix="1" applyNumberFormat="1" applyFont="1" applyFill="1" applyBorder="1" applyAlignment="1">
      <alignment horizontal="center"/>
    </xf>
    <xf numFmtId="0" fontId="5" fillId="0" borderId="29" xfId="0" applyFont="1" applyFill="1" applyBorder="1"/>
    <xf numFmtId="0" fontId="5" fillId="0" borderId="31" xfId="0" applyFont="1" applyFill="1" applyBorder="1"/>
    <xf numFmtId="3" fontId="5" fillId="0" borderId="31" xfId="0" applyNumberFormat="1" applyFont="1" applyFill="1" applyBorder="1"/>
    <xf numFmtId="3" fontId="5" fillId="0" borderId="0" xfId="0" applyNumberFormat="1" applyFont="1" applyFill="1"/>
    <xf numFmtId="0" fontId="5" fillId="0" borderId="0" xfId="0" applyFont="1" applyFill="1"/>
    <xf numFmtId="3" fontId="5" fillId="0" borderId="17" xfId="0" applyNumberFormat="1" applyFont="1" applyFill="1" applyBorder="1"/>
    <xf numFmtId="3" fontId="5" fillId="0" borderId="13" xfId="0" applyNumberFormat="1" applyFont="1" applyFill="1" applyBorder="1"/>
    <xf numFmtId="3" fontId="5" fillId="0" borderId="0" xfId="0" applyNumberFormat="1" applyFont="1" applyFill="1" applyBorder="1"/>
    <xf numFmtId="0" fontId="7" fillId="0" borderId="6" xfId="0" applyFont="1" applyFill="1" applyBorder="1" applyAlignment="1">
      <alignment horizontal="center"/>
    </xf>
    <xf numFmtId="3" fontId="8" fillId="0" borderId="8" xfId="2" applyNumberFormat="1" applyFont="1" applyFill="1" applyBorder="1"/>
    <xf numFmtId="3" fontId="8" fillId="0" borderId="59" xfId="0" applyNumberFormat="1" applyFont="1" applyFill="1" applyBorder="1"/>
    <xf numFmtId="3" fontId="8" fillId="0" borderId="20" xfId="2" applyNumberFormat="1" applyFont="1" applyFill="1" applyBorder="1"/>
    <xf numFmtId="3" fontId="8" fillId="0" borderId="34" xfId="2" applyNumberFormat="1" applyFont="1" applyFill="1" applyBorder="1"/>
    <xf numFmtId="3" fontId="8" fillId="0" borderId="48" xfId="2" applyNumberFormat="1" applyFont="1" applyFill="1" applyBorder="1"/>
    <xf numFmtId="3" fontId="8" fillId="0" borderId="58" xfId="2" applyNumberFormat="1" applyFont="1" applyFill="1" applyBorder="1"/>
    <xf numFmtId="3" fontId="8" fillId="0" borderId="1" xfId="2" applyNumberFormat="1" applyFont="1" applyFill="1" applyBorder="1"/>
    <xf numFmtId="3" fontId="8" fillId="0" borderId="6" xfId="2" applyNumberFormat="1" applyFont="1" applyFill="1" applyBorder="1"/>
    <xf numFmtId="3" fontId="8" fillId="0" borderId="31" xfId="2" applyNumberFormat="1" applyFont="1" applyFill="1" applyBorder="1"/>
    <xf numFmtId="3" fontId="8" fillId="0" borderId="47" xfId="2" applyNumberFormat="1" applyFont="1" applyFill="1" applyBorder="1"/>
    <xf numFmtId="3" fontId="8" fillId="0" borderId="24" xfId="2" applyNumberFormat="1" applyFont="1" applyFill="1" applyBorder="1"/>
    <xf numFmtId="0" fontId="7" fillId="0" borderId="33" xfId="3" applyFont="1" applyFill="1" applyBorder="1" applyAlignment="1">
      <alignment horizontal="center" wrapText="1"/>
    </xf>
    <xf numFmtId="0" fontId="7" fillId="0" borderId="3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 wrapText="1"/>
    </xf>
    <xf numFmtId="0" fontId="7" fillId="0" borderId="44" xfId="3" applyFont="1" applyFill="1" applyBorder="1" applyAlignment="1">
      <alignment horizontal="center" wrapText="1"/>
    </xf>
    <xf numFmtId="0" fontId="7" fillId="0" borderId="35" xfId="3" applyFont="1" applyFill="1" applyBorder="1" applyAlignment="1">
      <alignment horizontal="center" wrapText="1"/>
    </xf>
    <xf numFmtId="0" fontId="7" fillId="0" borderId="12" xfId="3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 wrapText="1"/>
    </xf>
    <xf numFmtId="2" fontId="7" fillId="0" borderId="33" xfId="3" applyNumberFormat="1" applyFont="1" applyFill="1" applyBorder="1" applyAlignment="1">
      <alignment horizontal="center" wrapText="1"/>
    </xf>
    <xf numFmtId="3" fontId="5" fillId="0" borderId="8" xfId="3" applyNumberFormat="1" applyFont="1" applyFill="1" applyBorder="1"/>
    <xf numFmtId="3" fontId="5" fillId="0" borderId="28" xfId="2" applyNumberFormat="1" applyFont="1" applyFill="1" applyBorder="1"/>
    <xf numFmtId="3" fontId="5" fillId="0" borderId="8" xfId="2" applyNumberFormat="1" applyFont="1" applyFill="1" applyBorder="1"/>
    <xf numFmtId="3" fontId="5" fillId="0" borderId="20" xfId="2" applyNumberFormat="1" applyFont="1" applyFill="1" applyBorder="1"/>
    <xf numFmtId="3" fontId="5" fillId="0" borderId="59" xfId="3" applyNumberFormat="1" applyFont="1" applyFill="1" applyBorder="1"/>
    <xf numFmtId="3" fontId="5" fillId="0" borderId="3" xfId="3" applyNumberFormat="1" applyFont="1" applyFill="1" applyBorder="1"/>
    <xf numFmtId="3" fontId="5" fillId="0" borderId="20" xfId="3" applyNumberFormat="1" applyFont="1" applyFill="1" applyBorder="1"/>
    <xf numFmtId="3" fontId="5" fillId="0" borderId="1" xfId="2" applyNumberFormat="1" applyFont="1" applyFill="1" applyBorder="1"/>
    <xf numFmtId="3" fontId="5" fillId="0" borderId="29" xfId="2" applyNumberFormat="1" applyFont="1" applyFill="1" applyBorder="1"/>
    <xf numFmtId="3" fontId="5" fillId="0" borderId="58" xfId="3" applyNumberFormat="1" applyFont="1" applyFill="1" applyBorder="1"/>
    <xf numFmtId="3" fontId="5" fillId="0" borderId="1" xfId="3" applyNumberFormat="1" applyFont="1" applyFill="1" applyBorder="1"/>
    <xf numFmtId="3" fontId="5" fillId="0" borderId="6" xfId="3" applyNumberFormat="1" applyFont="1" applyFill="1" applyBorder="1"/>
    <xf numFmtId="3" fontId="5" fillId="0" borderId="31" xfId="2" applyNumberFormat="1" applyFont="1" applyFill="1" applyBorder="1"/>
    <xf numFmtId="3" fontId="5" fillId="0" borderId="6" xfId="2" applyNumberFormat="1" applyFont="1" applyFill="1" applyBorder="1"/>
    <xf numFmtId="3" fontId="5" fillId="0" borderId="38" xfId="3" applyNumberFormat="1" applyFont="1" applyFill="1" applyBorder="1"/>
    <xf numFmtId="3" fontId="5" fillId="0" borderId="49" xfId="3" applyNumberFormat="1" applyFont="1" applyFill="1" applyBorder="1"/>
    <xf numFmtId="0" fontId="7" fillId="0" borderId="23" xfId="3" applyFont="1" applyFill="1" applyBorder="1"/>
    <xf numFmtId="3" fontId="5" fillId="0" borderId="24" xfId="3" applyNumberFormat="1" applyFont="1" applyFill="1" applyBorder="1"/>
    <xf numFmtId="3" fontId="5" fillId="0" borderId="15" xfId="3" applyNumberFormat="1" applyFont="1" applyFill="1" applyBorder="1"/>
    <xf numFmtId="3" fontId="5" fillId="0" borderId="23" xfId="3" applyNumberFormat="1" applyFont="1" applyFill="1" applyBorder="1"/>
    <xf numFmtId="3" fontId="5" fillId="0" borderId="43" xfId="3" applyNumberFormat="1" applyFont="1" applyFill="1" applyBorder="1"/>
    <xf numFmtId="0" fontId="10" fillId="0" borderId="14" xfId="0" applyFont="1" applyFill="1" applyBorder="1" applyAlignment="1">
      <alignment horizontal="center"/>
    </xf>
    <xf numFmtId="2" fontId="10" fillId="0" borderId="0" xfId="0" applyNumberFormat="1" applyFont="1" applyFill="1" applyBorder="1" applyAlignment="1"/>
    <xf numFmtId="0" fontId="0" fillId="0" borderId="0" xfId="0" applyFill="1"/>
    <xf numFmtId="0" fontId="0" fillId="0" borderId="0" xfId="0" applyFill="1" applyBorder="1"/>
    <xf numFmtId="0" fontId="13" fillId="0" borderId="0" xfId="0" applyFont="1" applyFill="1" applyBorder="1"/>
    <xf numFmtId="0" fontId="13" fillId="0" borderId="14" xfId="0" applyFont="1" applyFill="1" applyBorder="1"/>
    <xf numFmtId="0" fontId="0" fillId="0" borderId="4" xfId="0" applyFill="1" applyBorder="1"/>
    <xf numFmtId="0" fontId="13" fillId="0" borderId="4" xfId="0" applyFont="1" applyFill="1" applyBorder="1"/>
    <xf numFmtId="0" fontId="10" fillId="0" borderId="4" xfId="0" applyFont="1" applyFill="1" applyBorder="1"/>
    <xf numFmtId="2" fontId="10" fillId="0" borderId="23" xfId="0" applyNumberFormat="1" applyFont="1" applyFill="1" applyBorder="1" applyAlignment="1">
      <alignment horizontal="centerContinuous"/>
    </xf>
    <xf numFmtId="0" fontId="10" fillId="0" borderId="50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centerContinuous" wrapText="1"/>
    </xf>
    <xf numFmtId="0" fontId="10" fillId="0" borderId="18" xfId="0" applyFont="1" applyFill="1" applyBorder="1" applyAlignment="1">
      <alignment horizontal="centerContinuous"/>
    </xf>
    <xf numFmtId="0" fontId="13" fillId="0" borderId="23" xfId="0" applyFont="1" applyFill="1" applyBorder="1" applyAlignment="1">
      <alignment horizontal="centerContinuous"/>
    </xf>
    <xf numFmtId="0" fontId="0" fillId="0" borderId="24" xfId="0" applyFill="1" applyBorder="1" applyAlignment="1">
      <alignment horizontal="centerContinuous" vertical="top"/>
    </xf>
    <xf numFmtId="0" fontId="0" fillId="0" borderId="24" xfId="0" applyFill="1" applyBorder="1" applyAlignment="1">
      <alignment horizontal="centerContinuous"/>
    </xf>
    <xf numFmtId="0" fontId="8" fillId="0" borderId="24" xfId="0" applyFont="1" applyFill="1" applyBorder="1" applyAlignment="1">
      <alignment horizontal="centerContinuous"/>
    </xf>
    <xf numFmtId="2" fontId="10" fillId="0" borderId="24" xfId="0" applyNumberFormat="1" applyFont="1" applyFill="1" applyBorder="1" applyAlignment="1">
      <alignment horizontal="centerContinuous"/>
    </xf>
    <xf numFmtId="2" fontId="10" fillId="0" borderId="15" xfId="0" applyNumberFormat="1" applyFont="1" applyFill="1" applyBorder="1" applyAlignment="1">
      <alignment horizontal="centerContinuous"/>
    </xf>
    <xf numFmtId="0" fontId="0" fillId="0" borderId="0" xfId="0" applyFill="1" applyBorder="1" applyAlignment="1"/>
    <xf numFmtId="3" fontId="8" fillId="0" borderId="63" xfId="0" applyNumberFormat="1" applyFont="1" applyFill="1" applyBorder="1"/>
    <xf numFmtId="3" fontId="3" fillId="0" borderId="54" xfId="0" applyNumberFormat="1" applyFont="1" applyFill="1" applyBorder="1" applyAlignment="1"/>
    <xf numFmtId="0" fontId="7" fillId="0" borderId="24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 vertical="top"/>
    </xf>
    <xf numFmtId="0" fontId="0" fillId="0" borderId="13" xfId="0" applyFill="1" applyBorder="1" applyAlignment="1"/>
    <xf numFmtId="3" fontId="8" fillId="0" borderId="33" xfId="0" applyNumberFormat="1" applyFont="1" applyFill="1" applyBorder="1"/>
    <xf numFmtId="0" fontId="13" fillId="0" borderId="13" xfId="0" applyFont="1" applyFill="1" applyBorder="1"/>
    <xf numFmtId="3" fontId="7" fillId="0" borderId="9" xfId="0" applyNumberFormat="1" applyFont="1" applyFill="1" applyBorder="1" applyAlignment="1">
      <alignment horizontal="center"/>
    </xf>
    <xf numFmtId="3" fontId="5" fillId="0" borderId="11" xfId="0" quotePrefix="1" applyNumberFormat="1" applyFont="1" applyFill="1" applyBorder="1" applyAlignment="1">
      <alignment horizontal="center"/>
    </xf>
    <xf numFmtId="3" fontId="5" fillId="0" borderId="9" xfId="0" applyNumberFormat="1" applyFont="1" applyFill="1" applyBorder="1"/>
    <xf numFmtId="0" fontId="7" fillId="0" borderId="23" xfId="0" applyFont="1" applyFill="1" applyBorder="1" applyAlignment="1">
      <alignment horizontal="centerContinuous"/>
    </xf>
    <xf numFmtId="0" fontId="5" fillId="0" borderId="29" xfId="0" applyNumberFormat="1" applyFont="1" applyFill="1" applyBorder="1" applyAlignment="1">
      <alignment horizontal="center"/>
    </xf>
    <xf numFmtId="0" fontId="5" fillId="0" borderId="31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24" xfId="0" applyFont="1" applyFill="1" applyBorder="1" applyAlignment="1"/>
    <xf numFmtId="0" fontId="7" fillId="0" borderId="62" xfId="0" applyFont="1" applyFill="1" applyBorder="1" applyAlignment="1">
      <alignment horizontal="centerContinuous"/>
    </xf>
    <xf numFmtId="0" fontId="1" fillId="0" borderId="12" xfId="0" applyFont="1" applyFill="1" applyBorder="1"/>
    <xf numFmtId="14" fontId="8" fillId="0" borderId="2" xfId="0" applyNumberFormat="1" applyFont="1" applyFill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8" fillId="0" borderId="18" xfId="0" applyFont="1" applyBorder="1"/>
    <xf numFmtId="0" fontId="7" fillId="0" borderId="50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165" fontId="7" fillId="0" borderId="7" xfId="0" applyNumberFormat="1" applyFont="1" applyFill="1" applyBorder="1" applyAlignment="1">
      <alignment horizontal="center"/>
    </xf>
    <xf numFmtId="165" fontId="5" fillId="0" borderId="10" xfId="0" applyNumberFormat="1" applyFont="1" applyFill="1" applyBorder="1"/>
    <xf numFmtId="0" fontId="5" fillId="0" borderId="64" xfId="0" quotePrefix="1" applyFont="1" applyFill="1" applyBorder="1" applyAlignment="1">
      <alignment horizontal="center"/>
    </xf>
    <xf numFmtId="0" fontId="5" fillId="0" borderId="37" xfId="0" quotePrefix="1" applyFont="1" applyFill="1" applyBorder="1" applyAlignment="1">
      <alignment horizontal="center"/>
    </xf>
    <xf numFmtId="0" fontId="5" fillId="0" borderId="41" xfId="0" applyFont="1" applyFill="1" applyBorder="1"/>
    <xf numFmtId="0" fontId="7" fillId="0" borderId="50" xfId="4" applyFont="1" applyFill="1" applyBorder="1" applyAlignment="1">
      <alignment horizontal="center"/>
    </xf>
    <xf numFmtId="0" fontId="7" fillId="0" borderId="12" xfId="4" applyFont="1" applyFill="1" applyBorder="1" applyAlignment="1"/>
    <xf numFmtId="0" fontId="7" fillId="0" borderId="13" xfId="4" applyFont="1" applyFill="1" applyBorder="1" applyAlignment="1"/>
    <xf numFmtId="0" fontId="7" fillId="0" borderId="14" xfId="4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0" fillId="0" borderId="43" xfId="0" applyFont="1" applyFill="1" applyBorder="1" applyAlignment="1">
      <alignment horizontal="centerContinuous"/>
    </xf>
    <xf numFmtId="0" fontId="10" fillId="0" borderId="24" xfId="0" applyFont="1" applyFill="1" applyBorder="1" applyAlignment="1">
      <alignment horizontal="centerContinuous"/>
    </xf>
    <xf numFmtId="0" fontId="10" fillId="0" borderId="15" xfId="0" applyFont="1" applyFill="1" applyBorder="1" applyAlignment="1">
      <alignment horizontal="centerContinuous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30" xfId="0" quotePrefix="1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8" fillId="0" borderId="24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3" fontId="8" fillId="0" borderId="34" xfId="0" applyNumberFormat="1" applyFont="1" applyFill="1" applyBorder="1"/>
    <xf numFmtId="0" fontId="10" fillId="0" borderId="4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Continuous"/>
    </xf>
    <xf numFmtId="0" fontId="8" fillId="0" borderId="16" xfId="0" applyFont="1" applyFill="1" applyBorder="1"/>
    <xf numFmtId="0" fontId="1" fillId="0" borderId="12" xfId="0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Continuous" wrapText="1"/>
    </xf>
    <xf numFmtId="0" fontId="7" fillId="0" borderId="43" xfId="4" applyFont="1" applyFill="1" applyBorder="1" applyAlignment="1">
      <alignment horizontal="centerContinuous"/>
    </xf>
    <xf numFmtId="0" fontId="7" fillId="0" borderId="24" xfId="4" applyFont="1" applyFill="1" applyBorder="1" applyAlignment="1">
      <alignment horizontal="centerContinuous"/>
    </xf>
    <xf numFmtId="0" fontId="7" fillId="0" borderId="15" xfId="4" applyFont="1" applyFill="1" applyBorder="1" applyAlignment="1">
      <alignment horizontal="centerContinuous"/>
    </xf>
    <xf numFmtId="0" fontId="7" fillId="0" borderId="0" xfId="4" applyFont="1" applyFill="1" applyBorder="1" applyAlignment="1">
      <alignment wrapText="1"/>
    </xf>
    <xf numFmtId="0" fontId="7" fillId="0" borderId="23" xfId="4" applyFont="1" applyFill="1" applyBorder="1" applyAlignment="1">
      <alignment horizontal="centerContinuous"/>
    </xf>
    <xf numFmtId="3" fontId="3" fillId="0" borderId="53" xfId="4" applyNumberFormat="1" applyFont="1" applyFill="1" applyBorder="1"/>
    <xf numFmtId="0" fontId="4" fillId="0" borderId="0" xfId="4" applyFill="1"/>
    <xf numFmtId="0" fontId="8" fillId="0" borderId="13" xfId="0" applyFont="1" applyFill="1" applyBorder="1"/>
    <xf numFmtId="0" fontId="7" fillId="0" borderId="60" xfId="4" applyFont="1" applyFill="1" applyBorder="1" applyAlignment="1">
      <alignment horizontal="center"/>
    </xf>
    <xf numFmtId="0" fontId="7" fillId="0" borderId="21" xfId="4" applyFont="1" applyFill="1" applyBorder="1" applyAlignment="1">
      <alignment horizontal="center"/>
    </xf>
    <xf numFmtId="0" fontId="7" fillId="0" borderId="14" xfId="4" applyFont="1" applyFill="1" applyBorder="1" applyAlignment="1">
      <alignment horizontal="center"/>
    </xf>
    <xf numFmtId="0" fontId="7" fillId="0" borderId="23" xfId="3" applyFont="1" applyFill="1" applyBorder="1" applyAlignment="1"/>
    <xf numFmtId="0" fontId="5" fillId="0" borderId="41" xfId="3" applyFont="1" applyFill="1" applyBorder="1"/>
    <xf numFmtId="0" fontId="5" fillId="0" borderId="72" xfId="3" applyFont="1" applyFill="1" applyBorder="1"/>
    <xf numFmtId="0" fontId="5" fillId="0" borderId="37" xfId="3" applyFont="1" applyFill="1" applyBorder="1"/>
    <xf numFmtId="3" fontId="8" fillId="0" borderId="19" xfId="2" applyNumberFormat="1" applyFont="1" applyFill="1" applyBorder="1"/>
    <xf numFmtId="3" fontId="8" fillId="0" borderId="5" xfId="2" applyNumberFormat="1" applyFont="1" applyFill="1" applyBorder="1"/>
    <xf numFmtId="3" fontId="5" fillId="0" borderId="22" xfId="2" applyNumberFormat="1" applyFont="1" applyFill="1" applyBorder="1"/>
    <xf numFmtId="0" fontId="6" fillId="0" borderId="0" xfId="3" applyFill="1"/>
    <xf numFmtId="0" fontId="8" fillId="0" borderId="0" xfId="0" applyFont="1" applyFill="1" applyAlignment="1">
      <alignment vertical="center"/>
    </xf>
    <xf numFmtId="0" fontId="5" fillId="0" borderId="2" xfId="3" applyFont="1" applyFill="1" applyBorder="1"/>
    <xf numFmtId="0" fontId="5" fillId="0" borderId="16" xfId="3" applyFont="1" applyFill="1" applyBorder="1"/>
    <xf numFmtId="0" fontId="5" fillId="0" borderId="0" xfId="3" applyFont="1" applyFill="1" applyBorder="1"/>
    <xf numFmtId="0" fontId="5" fillId="0" borderId="17" xfId="3" applyFont="1" applyFill="1" applyBorder="1"/>
    <xf numFmtId="0" fontId="5" fillId="0" borderId="4" xfId="3" applyFont="1" applyFill="1" applyBorder="1"/>
    <xf numFmtId="0" fontId="5" fillId="0" borderId="18" xfId="3" applyFont="1" applyFill="1" applyBorder="1"/>
    <xf numFmtId="0" fontId="8" fillId="0" borderId="0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/>
    </xf>
    <xf numFmtId="0" fontId="7" fillId="0" borderId="24" xfId="3" applyFont="1" applyFill="1" applyBorder="1" applyAlignment="1">
      <alignment horizontal="centerContinuous"/>
    </xf>
    <xf numFmtId="0" fontId="7" fillId="0" borderId="43" xfId="3" applyFont="1" applyFill="1" applyBorder="1" applyAlignment="1">
      <alignment horizontal="centerContinuous"/>
    </xf>
    <xf numFmtId="0" fontId="7" fillId="0" borderId="15" xfId="3" applyFont="1" applyFill="1" applyBorder="1" applyAlignment="1">
      <alignment horizontal="centerContinuous"/>
    </xf>
    <xf numFmtId="0" fontId="7" fillId="0" borderId="23" xfId="3" applyFont="1" applyFill="1" applyBorder="1" applyAlignment="1">
      <alignment horizontal="center" wrapText="1"/>
    </xf>
    <xf numFmtId="0" fontId="13" fillId="0" borderId="13" xfId="0" applyFont="1" applyFill="1" applyBorder="1" applyAlignment="1"/>
    <xf numFmtId="0" fontId="0" fillId="0" borderId="0" xfId="0" applyFill="1" applyBorder="1" applyAlignment="1">
      <alignment vertical="top"/>
    </xf>
    <xf numFmtId="3" fontId="8" fillId="0" borderId="57" xfId="0" applyNumberFormat="1" applyFont="1" applyFill="1" applyBorder="1"/>
    <xf numFmtId="0" fontId="13" fillId="0" borderId="35" xfId="0" applyFont="1" applyFill="1" applyBorder="1" applyAlignment="1">
      <alignment horizontal="center" vertical="top"/>
    </xf>
    <xf numFmtId="0" fontId="15" fillId="0" borderId="0" xfId="4" applyFont="1" applyFill="1"/>
    <xf numFmtId="0" fontId="15" fillId="0" borderId="0" xfId="4" applyFont="1"/>
    <xf numFmtId="0" fontId="14" fillId="0" borderId="0" xfId="0" applyFont="1" applyAlignment="1">
      <alignment vertical="center"/>
    </xf>
    <xf numFmtId="0" fontId="15" fillId="0" borderId="0" xfId="3" applyFont="1" applyFill="1"/>
    <xf numFmtId="3" fontId="15" fillId="0" borderId="0" xfId="3" applyNumberFormat="1" applyFont="1" applyFill="1"/>
    <xf numFmtId="0" fontId="14" fillId="0" borderId="0" xfId="0" applyFont="1"/>
    <xf numFmtId="0" fontId="13" fillId="0" borderId="0" xfId="0" applyFont="1" applyAlignment="1">
      <alignment vertical="center"/>
    </xf>
    <xf numFmtId="0" fontId="7" fillId="0" borderId="23" xfId="3" applyFont="1" applyFill="1" applyBorder="1" applyAlignment="1">
      <alignment horizontal="centerContinuous"/>
    </xf>
    <xf numFmtId="0" fontId="7" fillId="0" borderId="62" xfId="3" applyFont="1" applyFill="1" applyBorder="1" applyAlignment="1">
      <alignment horizontal="centerContinuous"/>
    </xf>
    <xf numFmtId="0" fontId="10" fillId="0" borderId="14" xfId="0" applyFont="1" applyFill="1" applyBorder="1" applyAlignment="1">
      <alignment horizontal="centerContinuous"/>
    </xf>
    <xf numFmtId="0" fontId="10" fillId="0" borderId="61" xfId="0" applyFont="1" applyFill="1" applyBorder="1" applyAlignment="1">
      <alignment horizontal="centerContinuous"/>
    </xf>
    <xf numFmtId="0" fontId="1" fillId="0" borderId="23" xfId="0" applyFont="1" applyFill="1" applyBorder="1" applyAlignment="1">
      <alignment horizontal="centerContinuous"/>
    </xf>
    <xf numFmtId="0" fontId="8" fillId="0" borderId="15" xfId="0" applyFont="1" applyFill="1" applyBorder="1" applyAlignment="1">
      <alignment horizontal="centerContinuous"/>
    </xf>
    <xf numFmtId="0" fontId="16" fillId="0" borderId="24" xfId="4" applyFont="1" applyFill="1" applyBorder="1" applyAlignment="1">
      <alignment horizontal="centerContinuous"/>
    </xf>
    <xf numFmtId="0" fontId="16" fillId="0" borderId="15" xfId="4" applyFont="1" applyFill="1" applyBorder="1" applyAlignment="1">
      <alignment horizontal="centerContinuous"/>
    </xf>
    <xf numFmtId="0" fontId="5" fillId="0" borderId="0" xfId="4" applyNumberFormat="1" applyFont="1" applyFill="1"/>
    <xf numFmtId="3" fontId="5" fillId="0" borderId="20" xfId="0" applyNumberFormat="1" applyFont="1" applyFill="1" applyBorder="1" applyAlignment="1">
      <alignment horizontal="right"/>
    </xf>
    <xf numFmtId="3" fontId="5" fillId="0" borderId="31" xfId="0" quotePrefix="1" applyNumberFormat="1" applyFont="1" applyFill="1" applyBorder="1" applyAlignment="1">
      <alignment horizontal="right"/>
    </xf>
    <xf numFmtId="3" fontId="5" fillId="0" borderId="1" xfId="0" quotePrefix="1" applyNumberFormat="1" applyFont="1" applyFill="1" applyBorder="1" applyAlignment="1"/>
    <xf numFmtId="3" fontId="5" fillId="0" borderId="29" xfId="0" applyNumberFormat="1" applyFont="1" applyFill="1" applyBorder="1" applyAlignment="1"/>
    <xf numFmtId="0" fontId="5" fillId="0" borderId="19" xfId="0" applyNumberFormat="1" applyFont="1" applyFill="1" applyBorder="1"/>
    <xf numFmtId="0" fontId="5" fillId="0" borderId="10" xfId="0" applyNumberFormat="1" applyFont="1" applyFill="1" applyBorder="1"/>
    <xf numFmtId="0" fontId="5" fillId="0" borderId="34" xfId="0" applyNumberFormat="1" applyFont="1" applyFill="1" applyBorder="1"/>
    <xf numFmtId="0" fontId="5" fillId="0" borderId="1" xfId="0" quotePrefix="1" applyNumberFormat="1" applyFont="1" applyFill="1" applyBorder="1" applyAlignment="1">
      <alignment horizontal="center"/>
    </xf>
    <xf numFmtId="0" fontId="5" fillId="0" borderId="20" xfId="0" applyNumberFormat="1" applyFont="1" applyFill="1" applyBorder="1"/>
    <xf numFmtId="0" fontId="5" fillId="0" borderId="28" xfId="0" applyNumberFormat="1" applyFont="1" applyFill="1" applyBorder="1"/>
    <xf numFmtId="0" fontId="5" fillId="0" borderId="29" xfId="0" quotePrefix="1" applyNumberFormat="1" applyFont="1" applyFill="1" applyBorder="1" applyAlignment="1">
      <alignment horizontal="right"/>
    </xf>
    <xf numFmtId="0" fontId="5" fillId="0" borderId="31" xfId="0" quotePrefix="1" applyNumberFormat="1" applyFont="1" applyFill="1" applyBorder="1" applyAlignment="1">
      <alignment horizontal="right"/>
    </xf>
    <xf numFmtId="0" fontId="5" fillId="0" borderId="29" xfId="0" quotePrefix="1" applyNumberFormat="1" applyFont="1" applyFill="1" applyBorder="1" applyAlignment="1">
      <alignment horizontal="center"/>
    </xf>
    <xf numFmtId="0" fontId="5" fillId="0" borderId="31" xfId="0" quotePrefix="1" applyNumberFormat="1" applyFont="1" applyFill="1" applyBorder="1" applyAlignment="1">
      <alignment horizontal="center"/>
    </xf>
    <xf numFmtId="0" fontId="8" fillId="0" borderId="1" xfId="0" applyNumberFormat="1" applyFont="1" applyFill="1" applyBorder="1"/>
    <xf numFmtId="0" fontId="8" fillId="0" borderId="6" xfId="0" applyNumberFormat="1" applyFont="1" applyFill="1" applyBorder="1"/>
    <xf numFmtId="0" fontId="8" fillId="0" borderId="20" xfId="0" applyNumberFormat="1" applyFont="1" applyFill="1" applyBorder="1"/>
    <xf numFmtId="0" fontId="8" fillId="0" borderId="46" xfId="0" applyNumberFormat="1" applyFont="1" applyFill="1" applyBorder="1"/>
    <xf numFmtId="0" fontId="8" fillId="0" borderId="47" xfId="0" applyNumberFormat="1" applyFont="1" applyFill="1" applyBorder="1"/>
    <xf numFmtId="0" fontId="8" fillId="0" borderId="48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1" fillId="0" borderId="0" xfId="0" applyFont="1" applyFill="1"/>
    <xf numFmtId="14" fontId="16" fillId="0" borderId="0" xfId="0" applyNumberFormat="1" applyFont="1" applyFill="1" applyAlignment="1">
      <alignment horizontal="center"/>
    </xf>
    <xf numFmtId="14" fontId="16" fillId="0" borderId="3" xfId="0" applyNumberFormat="1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" xfId="0" applyFill="1" applyBorder="1"/>
    <xf numFmtId="3" fontId="16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/>
    </xf>
    <xf numFmtId="0" fontId="0" fillId="0" borderId="36" xfId="0" applyFill="1" applyBorder="1"/>
    <xf numFmtId="3" fontId="0" fillId="0" borderId="0" xfId="0" applyNumberFormat="1" applyFill="1"/>
    <xf numFmtId="3" fontId="0" fillId="0" borderId="74" xfId="0" applyNumberFormat="1" applyFill="1" applyBorder="1"/>
    <xf numFmtId="3" fontId="0" fillId="0" borderId="3" xfId="0" applyNumberFormat="1" applyFill="1" applyBorder="1"/>
    <xf numFmtId="167" fontId="4" fillId="0" borderId="0" xfId="1" applyNumberFormat="1" applyFont="1" applyFill="1"/>
    <xf numFmtId="0" fontId="19" fillId="0" borderId="0" xfId="0" applyFont="1" applyFill="1"/>
    <xf numFmtId="168" fontId="4" fillId="0" borderId="0" xfId="6" applyNumberFormat="1" applyFont="1" applyFill="1"/>
    <xf numFmtId="0" fontId="0" fillId="0" borderId="77" xfId="0" applyFill="1" applyBorder="1"/>
    <xf numFmtId="0" fontId="0" fillId="0" borderId="78" xfId="0" applyFill="1" applyBorder="1"/>
    <xf numFmtId="3" fontId="0" fillId="0" borderId="78" xfId="0" applyNumberFormat="1" applyFill="1" applyBorder="1"/>
    <xf numFmtId="0" fontId="1" fillId="0" borderId="2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2" fontId="7" fillId="0" borderId="70" xfId="0" applyNumberFormat="1" applyFont="1" applyFill="1" applyBorder="1" applyAlignment="1">
      <alignment horizontal="center" wrapText="1"/>
    </xf>
    <xf numFmtId="0" fontId="5" fillId="0" borderId="58" xfId="0" quotePrefix="1" applyFont="1" applyFill="1" applyBorder="1" applyAlignment="1">
      <alignment horizontal="center"/>
    </xf>
    <xf numFmtId="0" fontId="5" fillId="0" borderId="40" xfId="0" applyNumberFormat="1" applyFont="1" applyFill="1" applyBorder="1"/>
    <xf numFmtId="0" fontId="5" fillId="0" borderId="58" xfId="0" quotePrefix="1" applyNumberFormat="1" applyFont="1" applyFill="1" applyBorder="1" applyAlignment="1">
      <alignment horizontal="right"/>
    </xf>
    <xf numFmtId="0" fontId="5" fillId="0" borderId="66" xfId="0" applyNumberFormat="1" applyFont="1" applyFill="1" applyBorder="1"/>
    <xf numFmtId="0" fontId="5" fillId="0" borderId="42" xfId="0" applyNumberFormat="1" applyFont="1" applyFill="1" applyBorder="1"/>
    <xf numFmtId="0" fontId="5" fillId="0" borderId="58" xfId="0" quotePrefix="1" applyNumberFormat="1" applyFont="1" applyFill="1" applyBorder="1" applyAlignment="1"/>
    <xf numFmtId="0" fontId="5" fillId="0" borderId="27" xfId="0" applyNumberFormat="1" applyFont="1" applyFill="1" applyBorder="1" applyAlignment="1"/>
    <xf numFmtId="0" fontId="5" fillId="0" borderId="27" xfId="0" applyNumberFormat="1" applyFont="1" applyFill="1" applyBorder="1"/>
    <xf numFmtId="0" fontId="5" fillId="0" borderId="32" xfId="0" applyNumberFormat="1" applyFont="1" applyFill="1" applyBorder="1"/>
    <xf numFmtId="0" fontId="7" fillId="0" borderId="53" xfId="0" applyFont="1" applyFill="1" applyBorder="1" applyAlignment="1">
      <alignment horizontal="center" wrapText="1"/>
    </xf>
    <xf numFmtId="3" fontId="7" fillId="0" borderId="67" xfId="0" applyNumberFormat="1" applyFont="1" applyFill="1" applyBorder="1" applyAlignment="1">
      <alignment horizontal="center" wrapText="1"/>
    </xf>
    <xf numFmtId="3" fontId="5" fillId="0" borderId="56" xfId="0" applyNumberFormat="1" applyFont="1" applyFill="1" applyBorder="1"/>
    <xf numFmtId="3" fontId="5" fillId="0" borderId="79" xfId="0" applyNumberFormat="1" applyFont="1" applyFill="1" applyBorder="1"/>
    <xf numFmtId="3" fontId="5" fillId="0" borderId="80" xfId="0" applyNumberFormat="1" applyFont="1" applyFill="1" applyBorder="1"/>
    <xf numFmtId="0" fontId="7" fillId="0" borderId="24" xfId="0" applyFont="1" applyFill="1" applyBorder="1" applyAlignment="1">
      <alignment horizontal="centerContinuous" wrapText="1"/>
    </xf>
    <xf numFmtId="0" fontId="7" fillId="0" borderId="43" xfId="0" applyFont="1" applyBorder="1" applyAlignment="1">
      <alignment horizontal="centerContinuous"/>
    </xf>
    <xf numFmtId="3" fontId="5" fillId="0" borderId="58" xfId="0" quotePrefix="1" applyNumberFormat="1" applyFont="1" applyFill="1" applyBorder="1" applyAlignment="1">
      <alignment horizontal="center"/>
    </xf>
    <xf numFmtId="0" fontId="8" fillId="0" borderId="22" xfId="0" applyFont="1" applyFill="1" applyBorder="1"/>
    <xf numFmtId="3" fontId="5" fillId="0" borderId="22" xfId="0" applyNumberFormat="1" applyFont="1" applyFill="1" applyBorder="1"/>
    <xf numFmtId="3" fontId="5" fillId="0" borderId="76" xfId="0" applyNumberFormat="1" applyFont="1" applyFill="1" applyBorder="1"/>
    <xf numFmtId="0" fontId="5" fillId="0" borderId="22" xfId="0" quotePrefix="1" applyNumberFormat="1" applyFont="1" applyFill="1" applyBorder="1" applyAlignment="1">
      <alignment horizontal="center"/>
    </xf>
    <xf numFmtId="3" fontId="5" fillId="0" borderId="22" xfId="0" quotePrefix="1" applyNumberFormat="1" applyFont="1" applyFill="1" applyBorder="1" applyAlignment="1">
      <alignment horizontal="center"/>
    </xf>
    <xf numFmtId="3" fontId="5" fillId="0" borderId="69" xfId="0" applyNumberFormat="1" applyFont="1" applyFill="1" applyBorder="1"/>
    <xf numFmtId="0" fontId="5" fillId="0" borderId="81" xfId="0" quotePrefix="1" applyNumberFormat="1" applyFont="1" applyFill="1" applyBorder="1" applyAlignment="1">
      <alignment horizontal="right"/>
    </xf>
    <xf numFmtId="3" fontId="5" fillId="0" borderId="22" xfId="0" quotePrefix="1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5" fillId="0" borderId="71" xfId="0" applyNumberFormat="1" applyFont="1" applyFill="1" applyBorder="1"/>
    <xf numFmtId="0" fontId="8" fillId="0" borderId="21" xfId="0" applyFont="1" applyFill="1" applyBorder="1"/>
    <xf numFmtId="0" fontId="8" fillId="0" borderId="73" xfId="0" applyFont="1" applyFill="1" applyBorder="1"/>
    <xf numFmtId="3" fontId="5" fillId="0" borderId="73" xfId="0" applyNumberFormat="1" applyFont="1" applyFill="1" applyBorder="1"/>
    <xf numFmtId="3" fontId="5" fillId="0" borderId="36" xfId="0" quotePrefix="1" applyNumberFormat="1" applyFont="1" applyFill="1" applyBorder="1" applyAlignment="1">
      <alignment horizontal="center"/>
    </xf>
    <xf numFmtId="3" fontId="5" fillId="0" borderId="36" xfId="0" quotePrefix="1" applyNumberFormat="1" applyFont="1" applyFill="1" applyBorder="1" applyAlignment="1">
      <alignment horizontal="right"/>
    </xf>
    <xf numFmtId="3" fontId="5" fillId="0" borderId="52" xfId="0" applyNumberFormat="1" applyFont="1" applyFill="1" applyBorder="1"/>
    <xf numFmtId="3" fontId="5" fillId="0" borderId="73" xfId="0" quotePrefix="1" applyNumberFormat="1" applyFont="1" applyFill="1" applyBorder="1" applyAlignment="1">
      <alignment horizontal="center"/>
    </xf>
    <xf numFmtId="0" fontId="5" fillId="0" borderId="76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3" fontId="5" fillId="0" borderId="82" xfId="0" applyNumberFormat="1" applyFont="1" applyFill="1" applyBorder="1"/>
    <xf numFmtId="0" fontId="5" fillId="0" borderId="75" xfId="0" applyNumberFormat="1" applyFont="1" applyFill="1" applyBorder="1"/>
    <xf numFmtId="0" fontId="5" fillId="0" borderId="22" xfId="0" applyNumberFormat="1" applyFont="1" applyFill="1" applyBorder="1"/>
    <xf numFmtId="0" fontId="5" fillId="0" borderId="19" xfId="0" applyFont="1" applyFill="1" applyBorder="1"/>
    <xf numFmtId="0" fontId="5" fillId="0" borderId="34" xfId="0" applyFont="1" applyFill="1" applyBorder="1"/>
    <xf numFmtId="0" fontId="5" fillId="0" borderId="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3" fontId="5" fillId="0" borderId="30" xfId="0" quotePrefix="1" applyNumberFormat="1" applyFont="1" applyFill="1" applyBorder="1" applyAlignment="1">
      <alignment horizontal="center"/>
    </xf>
    <xf numFmtId="3" fontId="5" fillId="0" borderId="38" xfId="0" quotePrefix="1" applyNumberFormat="1" applyFont="1" applyFill="1" applyBorder="1" applyAlignment="1">
      <alignment horizontal="center"/>
    </xf>
    <xf numFmtId="3" fontId="5" fillId="0" borderId="56" xfId="0" quotePrefix="1" applyNumberFormat="1" applyFont="1" applyFill="1" applyBorder="1" applyAlignment="1">
      <alignment horizontal="center"/>
    </xf>
    <xf numFmtId="3" fontId="5" fillId="0" borderId="80" xfId="0" quotePrefix="1" applyNumberFormat="1" applyFont="1" applyFill="1" applyBorder="1" applyAlignment="1">
      <alignment horizontal="center"/>
    </xf>
    <xf numFmtId="0" fontId="5" fillId="0" borderId="81" xfId="0" applyNumberFormat="1" applyFont="1" applyFill="1" applyBorder="1"/>
    <xf numFmtId="0" fontId="5" fillId="0" borderId="76" xfId="0" quotePrefix="1" applyNumberFormat="1" applyFont="1" applyFill="1" applyBorder="1" applyAlignment="1">
      <alignment horizontal="center"/>
    </xf>
    <xf numFmtId="3" fontId="5" fillId="0" borderId="76" xfId="0" quotePrefix="1" applyNumberFormat="1" applyFont="1" applyFill="1" applyBorder="1" applyAlignment="1">
      <alignment horizontal="center"/>
    </xf>
    <xf numFmtId="0" fontId="5" fillId="0" borderId="39" xfId="0" quotePrefix="1" applyNumberFormat="1" applyFont="1" applyFill="1" applyBorder="1" applyAlignment="1">
      <alignment horizontal="right"/>
    </xf>
    <xf numFmtId="3" fontId="5" fillId="0" borderId="76" xfId="0" quotePrefix="1" applyNumberFormat="1" applyFont="1" applyFill="1" applyBorder="1" applyAlignment="1">
      <alignment horizontal="right"/>
    </xf>
    <xf numFmtId="3" fontId="5" fillId="0" borderId="66" xfId="0" applyNumberFormat="1" applyFont="1" applyFill="1" applyBorder="1"/>
    <xf numFmtId="3" fontId="5" fillId="0" borderId="58" xfId="0" applyNumberFormat="1" applyFont="1" applyFill="1" applyBorder="1"/>
    <xf numFmtId="3" fontId="5" fillId="0" borderId="81" xfId="0" applyNumberFormat="1" applyFont="1" applyFill="1" applyBorder="1"/>
    <xf numFmtId="0" fontId="5" fillId="0" borderId="13" xfId="0" quotePrefix="1" applyFont="1" applyFill="1" applyBorder="1" applyAlignment="1">
      <alignment horizontal="center"/>
    </xf>
    <xf numFmtId="0" fontId="5" fillId="0" borderId="36" xfId="0" applyFont="1" applyFill="1" applyBorder="1" applyAlignment="1">
      <alignment horizontal="right"/>
    </xf>
    <xf numFmtId="3" fontId="5" fillId="0" borderId="36" xfId="0" applyNumberFormat="1" applyFont="1" applyFill="1" applyBorder="1" applyAlignment="1">
      <alignment horizontal="right"/>
    </xf>
    <xf numFmtId="3" fontId="5" fillId="0" borderId="34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/>
    <xf numFmtId="3" fontId="5" fillId="0" borderId="36" xfId="0" applyNumberFormat="1" applyFont="1" applyFill="1" applyBorder="1" applyAlignment="1"/>
    <xf numFmtId="3" fontId="8" fillId="0" borderId="36" xfId="0" applyNumberFormat="1" applyFont="1" applyFill="1" applyBorder="1"/>
    <xf numFmtId="0" fontId="5" fillId="0" borderId="36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wrapText="1"/>
    </xf>
    <xf numFmtId="0" fontId="5" fillId="0" borderId="30" xfId="0" applyNumberFormat="1" applyFont="1" applyFill="1" applyBorder="1" applyAlignment="1">
      <alignment horizontal="center"/>
    </xf>
    <xf numFmtId="3" fontId="8" fillId="0" borderId="56" xfId="0" quotePrefix="1" applyNumberFormat="1" applyFont="1" applyFill="1" applyBorder="1" applyAlignment="1">
      <alignment horizontal="center"/>
    </xf>
    <xf numFmtId="0" fontId="8" fillId="0" borderId="46" xfId="0" applyFont="1" applyFill="1" applyBorder="1"/>
    <xf numFmtId="3" fontId="8" fillId="0" borderId="56" xfId="0" applyNumberFormat="1" applyFont="1" applyFill="1" applyBorder="1"/>
    <xf numFmtId="0" fontId="8" fillId="0" borderId="46" xfId="0" quotePrefix="1" applyFont="1" applyFill="1" applyBorder="1" applyAlignment="1">
      <alignment horizontal="center"/>
    </xf>
    <xf numFmtId="0" fontId="8" fillId="0" borderId="47" xfId="0" quotePrefix="1" applyFont="1" applyFill="1" applyBorder="1" applyAlignment="1">
      <alignment horizontal="center"/>
    </xf>
    <xf numFmtId="3" fontId="8" fillId="0" borderId="80" xfId="0" quotePrefix="1" applyNumberFormat="1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 wrapText="1"/>
    </xf>
    <xf numFmtId="3" fontId="5" fillId="0" borderId="18" xfId="4" applyNumberFormat="1" applyFont="1" applyFill="1" applyBorder="1"/>
    <xf numFmtId="0" fontId="7" fillId="0" borderId="0" xfId="4" applyFont="1" applyFill="1" applyBorder="1" applyAlignment="1">
      <alignment horizontal="centerContinuous"/>
    </xf>
    <xf numFmtId="0" fontId="4" fillId="0" borderId="0" xfId="4" applyBorder="1"/>
    <xf numFmtId="0" fontId="4" fillId="0" borderId="0" xfId="4" applyFill="1" applyBorder="1"/>
    <xf numFmtId="3" fontId="5" fillId="0" borderId="83" xfId="4" applyNumberFormat="1" applyFont="1" applyFill="1" applyBorder="1"/>
    <xf numFmtId="0" fontId="7" fillId="0" borderId="0" xfId="4" applyFont="1" applyFill="1" applyBorder="1" applyAlignment="1"/>
    <xf numFmtId="0" fontId="7" fillId="0" borderId="4" xfId="4" applyFont="1" applyFill="1" applyBorder="1" applyAlignment="1">
      <alignment horizontal="centerContinuous"/>
    </xf>
    <xf numFmtId="0" fontId="7" fillId="0" borderId="61" xfId="4" applyFont="1" applyFill="1" applyBorder="1" applyAlignment="1">
      <alignment horizontal="centerContinuous"/>
    </xf>
    <xf numFmtId="0" fontId="7" fillId="0" borderId="24" xfId="4" applyFont="1" applyFill="1" applyBorder="1" applyAlignment="1">
      <alignment horizontal="centerContinuous" wrapText="1"/>
    </xf>
    <xf numFmtId="0" fontId="5" fillId="0" borderId="24" xfId="4" applyFont="1" applyBorder="1" applyAlignment="1">
      <alignment horizontal="centerContinuous"/>
    </xf>
    <xf numFmtId="0" fontId="5" fillId="0" borderId="15" xfId="4" applyFont="1" applyBorder="1" applyAlignment="1">
      <alignment horizontal="centerContinuous"/>
    </xf>
    <xf numFmtId="0" fontId="7" fillId="0" borderId="0" xfId="4" applyFont="1" applyFill="1" applyBorder="1" applyAlignment="1">
      <alignment horizontal="center"/>
    </xf>
    <xf numFmtId="0" fontId="7" fillId="0" borderId="84" xfId="4" applyFont="1" applyBorder="1" applyAlignment="1">
      <alignment horizontal="center" wrapText="1"/>
    </xf>
    <xf numFmtId="0" fontId="5" fillId="0" borderId="0" xfId="4" applyFont="1" applyBorder="1"/>
    <xf numFmtId="0" fontId="4" fillId="0" borderId="0" xfId="4" applyBorder="1" applyAlignment="1"/>
    <xf numFmtId="0" fontId="7" fillId="0" borderId="0" xfId="4" applyFont="1" applyFill="1" applyBorder="1" applyAlignment="1">
      <alignment horizontal="center" wrapText="1"/>
    </xf>
    <xf numFmtId="3" fontId="3" fillId="0" borderId="0" xfId="4" applyNumberFormat="1" applyFont="1" applyFill="1" applyBorder="1"/>
    <xf numFmtId="0" fontId="7" fillId="0" borderId="77" xfId="4" applyFont="1" applyFill="1" applyBorder="1" applyAlignment="1">
      <alignment horizontal="centerContinuous"/>
    </xf>
    <xf numFmtId="0" fontId="5" fillId="0" borderId="24" xfId="4" applyFont="1" applyFill="1" applyBorder="1" applyAlignment="1">
      <alignment horizontal="centerContinuous"/>
    </xf>
    <xf numFmtId="0" fontId="5" fillId="0" borderId="15" xfId="4" applyFont="1" applyFill="1" applyBorder="1" applyAlignment="1">
      <alignment horizontal="centerContinuous"/>
    </xf>
    <xf numFmtId="0" fontId="20" fillId="0" borderId="0" xfId="4" applyFont="1" applyAlignment="1">
      <alignment horizontal="center"/>
    </xf>
    <xf numFmtId="3" fontId="3" fillId="0" borderId="84" xfId="4" applyNumberFormat="1" applyFont="1" applyFill="1" applyBorder="1"/>
    <xf numFmtId="0" fontId="1" fillId="0" borderId="3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 wrapText="1"/>
    </xf>
    <xf numFmtId="0" fontId="3" fillId="0" borderId="3" xfId="4" applyFont="1" applyFill="1" applyBorder="1"/>
    <xf numFmtId="0" fontId="7" fillId="0" borderId="3" xfId="4" applyFont="1" applyFill="1" applyBorder="1" applyAlignment="1">
      <alignment horizontal="center"/>
    </xf>
    <xf numFmtId="0" fontId="1" fillId="0" borderId="3" xfId="4" applyFont="1" applyBorder="1" applyAlignment="1">
      <alignment horizontal="center" wrapText="1"/>
    </xf>
    <xf numFmtId="0" fontId="1" fillId="0" borderId="87" xfId="4" applyFont="1" applyFill="1" applyBorder="1" applyAlignment="1">
      <alignment horizontal="center" wrapText="1"/>
    </xf>
    <xf numFmtId="0" fontId="1" fillId="0" borderId="53" xfId="4" applyFont="1" applyFill="1" applyBorder="1" applyAlignment="1">
      <alignment horizontal="center"/>
    </xf>
    <xf numFmtId="0" fontId="1" fillId="0" borderId="88" xfId="4" applyFont="1" applyFill="1" applyBorder="1" applyAlignment="1">
      <alignment horizontal="center" wrapText="1"/>
    </xf>
    <xf numFmtId="0" fontId="1" fillId="0" borderId="84" xfId="4" applyFont="1" applyFill="1" applyBorder="1" applyAlignment="1">
      <alignment horizontal="center" wrapText="1"/>
    </xf>
    <xf numFmtId="0" fontId="1" fillId="0" borderId="44" xfId="4" applyFont="1" applyFill="1" applyBorder="1" applyAlignment="1">
      <alignment horizontal="center"/>
    </xf>
    <xf numFmtId="0" fontId="8" fillId="0" borderId="28" xfId="0" applyFont="1" applyFill="1" applyBorder="1"/>
    <xf numFmtId="0" fontId="8" fillId="0" borderId="29" xfId="0" quotePrefix="1" applyFont="1" applyFill="1" applyBorder="1" applyAlignment="1">
      <alignment horizontal="center"/>
    </xf>
    <xf numFmtId="0" fontId="8" fillId="0" borderId="31" xfId="0" applyFont="1" applyFill="1" applyBorder="1"/>
    <xf numFmtId="165" fontId="8" fillId="0" borderId="10" xfId="0" applyNumberFormat="1" applyFont="1" applyFill="1" applyBorder="1"/>
    <xf numFmtId="0" fontId="8" fillId="0" borderId="10" xfId="0" applyNumberFormat="1" applyFont="1" applyFill="1" applyBorder="1"/>
    <xf numFmtId="0" fontId="8" fillId="0" borderId="5" xfId="0" applyNumberFormat="1" applyFont="1" applyFill="1" applyBorder="1"/>
    <xf numFmtId="0" fontId="8" fillId="0" borderId="19" xfId="0" applyNumberFormat="1" applyFont="1" applyFill="1" applyBorder="1"/>
    <xf numFmtId="0" fontId="1" fillId="0" borderId="68" xfId="4" applyFont="1" applyFill="1" applyBorder="1" applyAlignment="1">
      <alignment horizontal="center"/>
    </xf>
    <xf numFmtId="0" fontId="1" fillId="0" borderId="53" xfId="4" applyFont="1" applyFill="1" applyBorder="1" applyAlignment="1">
      <alignment horizontal="center" wrapText="1"/>
    </xf>
    <xf numFmtId="3" fontId="3" fillId="0" borderId="33" xfId="4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92" xfId="4" applyFont="1" applyFill="1" applyBorder="1" applyAlignment="1">
      <alignment horizontal="center" wrapText="1"/>
    </xf>
    <xf numFmtId="0" fontId="7" fillId="0" borderId="33" xfId="4" applyFont="1" applyFill="1" applyBorder="1" applyAlignment="1">
      <alignment horizontal="center"/>
    </xf>
    <xf numFmtId="0" fontId="7" fillId="0" borderId="14" xfId="4" applyFont="1" applyFill="1" applyBorder="1" applyAlignment="1">
      <alignment vertical="top"/>
    </xf>
    <xf numFmtId="164" fontId="5" fillId="0" borderId="24" xfId="1" applyNumberFormat="1" applyFont="1" applyFill="1" applyBorder="1" applyAlignment="1">
      <alignment horizontal="right" vertical="top"/>
    </xf>
    <xf numFmtId="10" fontId="3" fillId="0" borderId="23" xfId="4" applyNumberFormat="1" applyFont="1" applyFill="1" applyBorder="1"/>
    <xf numFmtId="3" fontId="3" fillId="0" borderId="4" xfId="4" applyNumberFormat="1" applyFont="1" applyFill="1" applyBorder="1"/>
    <xf numFmtId="3" fontId="5" fillId="0" borderId="50" xfId="4" applyNumberFormat="1" applyFont="1" applyFill="1" applyBorder="1"/>
    <xf numFmtId="3" fontId="8" fillId="0" borderId="4" xfId="0" applyNumberFormat="1" applyFont="1" applyFill="1" applyBorder="1"/>
    <xf numFmtId="3" fontId="5" fillId="0" borderId="5" xfId="4" applyNumberFormat="1" applyFont="1" applyFill="1" applyBorder="1"/>
    <xf numFmtId="3" fontId="5" fillId="0" borderId="7" xfId="4" applyNumberFormat="1" applyFont="1" applyFill="1" applyBorder="1" applyAlignment="1">
      <alignment vertical="top"/>
    </xf>
    <xf numFmtId="3" fontId="5" fillId="0" borderId="10" xfId="1" applyNumberFormat="1" applyFont="1" applyFill="1" applyBorder="1"/>
    <xf numFmtId="3" fontId="5" fillId="0" borderId="10" xfId="4" applyNumberFormat="1" applyFont="1" applyFill="1" applyBorder="1"/>
    <xf numFmtId="3" fontId="5" fillId="0" borderId="9" xfId="4" applyNumberFormat="1" applyFont="1" applyFill="1" applyBorder="1" applyAlignment="1">
      <alignment horizontal="right" vertical="top"/>
    </xf>
    <xf numFmtId="164" fontId="5" fillId="0" borderId="10" xfId="4" applyNumberFormat="1" applyFont="1" applyBorder="1"/>
    <xf numFmtId="3" fontId="5" fillId="0" borderId="1" xfId="4" applyNumberFormat="1" applyFont="1" applyFill="1" applyBorder="1"/>
    <xf numFmtId="3" fontId="3" fillId="0" borderId="1" xfId="4" applyNumberFormat="1" applyFont="1" applyFill="1" applyBorder="1" applyAlignment="1">
      <alignment horizontal="center"/>
    </xf>
    <xf numFmtId="164" fontId="5" fillId="0" borderId="7" xfId="4" applyNumberFormat="1" applyFont="1" applyBorder="1"/>
    <xf numFmtId="3" fontId="5" fillId="0" borderId="8" xfId="4" applyNumberFormat="1" applyFont="1" applyFill="1" applyBorder="1"/>
    <xf numFmtId="3" fontId="3" fillId="0" borderId="8" xfId="4" applyNumberFormat="1" applyFont="1" applyFill="1" applyBorder="1" applyAlignment="1">
      <alignment horizontal="center"/>
    </xf>
    <xf numFmtId="3" fontId="8" fillId="0" borderId="8" xfId="0" quotePrefix="1" applyNumberFormat="1" applyFont="1" applyFill="1" applyBorder="1" applyAlignment="1">
      <alignment horizontal="center"/>
    </xf>
    <xf numFmtId="0" fontId="5" fillId="0" borderId="4" xfId="4" applyFont="1" applyFill="1" applyBorder="1"/>
    <xf numFmtId="3" fontId="5" fillId="0" borderId="78" xfId="4" applyNumberFormat="1" applyFont="1" applyFill="1" applyBorder="1"/>
    <xf numFmtId="3" fontId="5" fillId="0" borderId="90" xfId="4" applyNumberFormat="1" applyFont="1" applyFill="1" applyBorder="1"/>
    <xf numFmtId="10" fontId="3" fillId="0" borderId="78" xfId="4" applyNumberFormat="1" applyFont="1" applyFill="1" applyBorder="1" applyAlignment="1">
      <alignment horizontal="right" vertical="top"/>
    </xf>
    <xf numFmtId="3" fontId="5" fillId="0" borderId="91" xfId="4" applyNumberFormat="1" applyFont="1" applyFill="1" applyBorder="1"/>
    <xf numFmtId="3" fontId="5" fillId="0" borderId="96" xfId="4" applyNumberFormat="1" applyFont="1" applyFill="1" applyBorder="1"/>
    <xf numFmtId="3" fontId="5" fillId="0" borderId="4" xfId="4" applyNumberFormat="1" applyFont="1" applyFill="1" applyBorder="1"/>
    <xf numFmtId="3" fontId="5" fillId="0" borderId="33" xfId="4" applyNumberFormat="1" applyFont="1" applyFill="1" applyBorder="1"/>
    <xf numFmtId="3" fontId="5" fillId="0" borderId="77" xfId="4" applyNumberFormat="1" applyFont="1" applyFill="1" applyBorder="1"/>
    <xf numFmtId="164" fontId="5" fillId="0" borderId="5" xfId="4" applyNumberFormat="1" applyFont="1" applyBorder="1"/>
    <xf numFmtId="3" fontId="3" fillId="0" borderId="6" xfId="4" applyNumberFormat="1" applyFont="1" applyFill="1" applyBorder="1" applyAlignment="1">
      <alignment horizontal="center"/>
    </xf>
    <xf numFmtId="0" fontId="7" fillId="0" borderId="95" xfId="4" applyFont="1" applyFill="1" applyBorder="1" applyAlignment="1">
      <alignment vertical="top"/>
    </xf>
    <xf numFmtId="0" fontId="7" fillId="0" borderId="94" xfId="4" applyFont="1" applyFill="1" applyBorder="1"/>
    <xf numFmtId="0" fontId="7" fillId="0" borderId="93" xfId="4" applyFont="1" applyFill="1" applyBorder="1"/>
    <xf numFmtId="3" fontId="5" fillId="0" borderId="28" xfId="4" applyNumberFormat="1" applyFont="1" applyFill="1" applyBorder="1"/>
    <xf numFmtId="3" fontId="5" fillId="0" borderId="29" xfId="4" applyNumberFormat="1" applyFont="1" applyFill="1" applyBorder="1"/>
    <xf numFmtId="3" fontId="5" fillId="0" borderId="70" xfId="4" applyNumberFormat="1" applyFont="1" applyFill="1" applyBorder="1"/>
    <xf numFmtId="3" fontId="5" fillId="0" borderId="58" xfId="4" applyNumberFormat="1" applyFont="1" applyFill="1" applyBorder="1"/>
    <xf numFmtId="3" fontId="5" fillId="0" borderId="85" xfId="4" applyNumberFormat="1" applyFont="1" applyFill="1" applyBorder="1"/>
    <xf numFmtId="3" fontId="5" fillId="0" borderId="86" xfId="4" applyNumberFormat="1" applyFont="1" applyFill="1" applyBorder="1"/>
    <xf numFmtId="3" fontId="5" fillId="0" borderId="53" xfId="4" applyNumberFormat="1" applyFont="1" applyFill="1" applyBorder="1"/>
    <xf numFmtId="3" fontId="5" fillId="0" borderId="89" xfId="4" applyNumberFormat="1" applyFont="1" applyFill="1" applyBorder="1"/>
    <xf numFmtId="3" fontId="8" fillId="0" borderId="89" xfId="0" quotePrefix="1" applyNumberFormat="1" applyFont="1" applyFill="1" applyBorder="1" applyAlignment="1">
      <alignment horizontal="center"/>
    </xf>
    <xf numFmtId="3" fontId="7" fillId="0" borderId="89" xfId="4" applyNumberFormat="1" applyFont="1" applyFill="1" applyBorder="1" applyAlignment="1">
      <alignment horizontal="left" vertical="top"/>
    </xf>
    <xf numFmtId="165" fontId="3" fillId="0" borderId="89" xfId="4" applyNumberFormat="1" applyFont="1" applyFill="1" applyBorder="1"/>
    <xf numFmtId="3" fontId="3" fillId="0" borderId="89" xfId="4" applyNumberFormat="1" applyFont="1" applyFill="1" applyBorder="1"/>
    <xf numFmtId="3" fontId="7" fillId="0" borderId="65" xfId="4" applyNumberFormat="1" applyFont="1" applyFill="1" applyBorder="1" applyAlignment="1">
      <alignment vertical="top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2" fontId="0" fillId="0" borderId="0" xfId="0" applyNumberFormat="1" applyFill="1" applyBorder="1"/>
    <xf numFmtId="3" fontId="0" fillId="0" borderId="0" xfId="0" applyNumberFormat="1" applyFill="1" applyBorder="1"/>
    <xf numFmtId="3" fontId="16" fillId="0" borderId="0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0" fillId="0" borderId="11" xfId="0" applyFill="1" applyBorder="1"/>
    <xf numFmtId="0" fontId="16" fillId="0" borderId="11" xfId="0" applyFont="1" applyFill="1" applyBorder="1" applyAlignment="1">
      <alignment horizontal="center"/>
    </xf>
    <xf numFmtId="0" fontId="0" fillId="0" borderId="97" xfId="0" applyFill="1" applyBorder="1"/>
    <xf numFmtId="0" fontId="10" fillId="0" borderId="35" xfId="0" applyFont="1" applyFill="1" applyBorder="1" applyAlignment="1">
      <alignment horizontal="center" wrapText="1"/>
    </xf>
    <xf numFmtId="2" fontId="7" fillId="0" borderId="3" xfId="3" applyNumberFormat="1" applyFont="1" applyFill="1" applyBorder="1" applyAlignment="1">
      <alignment horizontal="center" wrapText="1"/>
    </xf>
    <xf numFmtId="3" fontId="17" fillId="0" borderId="8" xfId="0" applyNumberFormat="1" applyFont="1" applyFill="1" applyBorder="1" applyAlignment="1">
      <alignment wrapText="1"/>
    </xf>
    <xf numFmtId="3" fontId="17" fillId="0" borderId="1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center"/>
    </xf>
    <xf numFmtId="3" fontId="8" fillId="2" borderId="39" xfId="0" applyNumberFormat="1" applyFont="1" applyFill="1" applyBorder="1"/>
    <xf numFmtId="3" fontId="1" fillId="2" borderId="52" xfId="0" applyNumberFormat="1" applyFont="1" applyFill="1" applyBorder="1" applyAlignment="1">
      <alignment horizontal="center"/>
    </xf>
    <xf numFmtId="3" fontId="8" fillId="2" borderId="26" xfId="0" applyNumberFormat="1" applyFont="1" applyFill="1" applyBorder="1"/>
    <xf numFmtId="3" fontId="1" fillId="2" borderId="49" xfId="0" applyNumberFormat="1" applyFont="1" applyFill="1" applyBorder="1" applyAlignment="1">
      <alignment horizontal="center"/>
    </xf>
    <xf numFmtId="3" fontId="8" fillId="2" borderId="30" xfId="0" applyNumberFormat="1" applyFont="1" applyFill="1" applyBorder="1"/>
    <xf numFmtId="3" fontId="5" fillId="2" borderId="3" xfId="0" applyNumberFormat="1" applyFont="1" applyFill="1" applyBorder="1"/>
    <xf numFmtId="0" fontId="1" fillId="2" borderId="2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4" fontId="16" fillId="2" borderId="3" xfId="0" applyNumberFormat="1" applyFont="1" applyFill="1" applyBorder="1" applyAlignment="1">
      <alignment horizontal="center" wrapText="1"/>
    </xf>
    <xf numFmtId="0" fontId="0" fillId="2" borderId="0" xfId="0" applyFill="1"/>
    <xf numFmtId="0" fontId="16" fillId="2" borderId="3" xfId="0" applyFont="1" applyFill="1" applyBorder="1" applyAlignment="1">
      <alignment horizontal="center" wrapText="1"/>
    </xf>
    <xf numFmtId="0" fontId="7" fillId="0" borderId="12" xfId="3" applyFont="1" applyFill="1" applyBorder="1" applyAlignment="1">
      <alignment horizontal="center"/>
    </xf>
    <xf numFmtId="0" fontId="7" fillId="0" borderId="14" xfId="3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8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2 2" xfId="7" xr:uid="{BFC6E5F9-39B6-4C19-8DAB-E7B9B1982D9C}"/>
    <cellStyle name="Normal_RoR recip. comp." xfId="4" xr:uid="{00000000-0005-0000-0000-000004000000}"/>
    <cellStyle name="Percent 2" xfId="5" xr:uid="{00000000-0005-0000-0000-000006000000}"/>
    <cellStyle name="Percent 3" xfId="6" xr:uid="{B07DF26D-7DEF-4D8E-A63A-3B638C1FF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99"/>
  <sheetViews>
    <sheetView topLeftCell="A41" workbookViewId="0">
      <selection activeCell="A57" sqref="A57"/>
    </sheetView>
  </sheetViews>
  <sheetFormatPr defaultColWidth="8.85546875" defaultRowHeight="12.75" x14ac:dyDescent="0.2"/>
  <cols>
    <col min="1" max="1" width="12.140625" style="3" customWidth="1"/>
    <col min="2" max="2" width="12.7109375" style="3" customWidth="1"/>
    <col min="3" max="3" width="13" style="3" customWidth="1"/>
    <col min="4" max="4" width="12.7109375" style="3" customWidth="1"/>
    <col min="5" max="5" width="15.140625" style="3" customWidth="1"/>
    <col min="6" max="6" width="12.7109375" style="3" customWidth="1"/>
    <col min="7" max="7" width="18" style="3" customWidth="1"/>
    <col min="8" max="8" width="16.7109375" style="3" customWidth="1"/>
    <col min="9" max="9" width="17.28515625" style="3" customWidth="1"/>
    <col min="10" max="10" width="13.140625" style="3" customWidth="1"/>
    <col min="11" max="11" width="13" style="3" customWidth="1"/>
    <col min="12" max="12" width="12.42578125" style="3" customWidth="1"/>
    <col min="13" max="13" width="13" style="3" customWidth="1"/>
    <col min="14" max="14" width="16.7109375" style="3" customWidth="1"/>
    <col min="15" max="15" width="12.7109375" style="3" customWidth="1"/>
    <col min="16" max="16" width="13" style="3" customWidth="1"/>
    <col min="17" max="17" width="12.7109375" style="3" customWidth="1"/>
    <col min="18" max="18" width="12.5703125" style="3" customWidth="1"/>
    <col min="19" max="19" width="14.28515625" style="3" customWidth="1"/>
    <col min="20" max="20" width="15.7109375" style="3" customWidth="1"/>
    <col min="21" max="21" width="14.42578125" style="3" customWidth="1"/>
    <col min="22" max="22" width="12.140625" style="3" customWidth="1"/>
    <col min="23" max="23" width="15.5703125" style="3" customWidth="1"/>
    <col min="24" max="24" width="14.42578125" style="3" customWidth="1"/>
    <col min="25" max="25" width="14.140625" style="3" customWidth="1"/>
    <col min="26" max="26" width="14.5703125" style="3" customWidth="1"/>
    <col min="27" max="27" width="12.42578125" style="3" customWidth="1"/>
    <col min="28" max="28" width="18.140625" style="3" customWidth="1"/>
    <col min="29" max="29" width="16.140625" style="3" customWidth="1"/>
    <col min="30" max="30" width="16.5703125" style="3" customWidth="1"/>
    <col min="31" max="31" width="14.28515625" style="3" customWidth="1"/>
    <col min="32" max="32" width="14.85546875" style="3" customWidth="1"/>
    <col min="33" max="33" width="13.42578125" style="3" customWidth="1"/>
    <col min="34" max="34" width="14.5703125" style="3" customWidth="1"/>
    <col min="35" max="35" width="17" style="3" customWidth="1"/>
    <col min="36" max="36" width="12.85546875" style="3" customWidth="1"/>
    <col min="37" max="37" width="14" style="3" customWidth="1"/>
    <col min="38" max="38" width="12.28515625" style="3" customWidth="1"/>
    <col min="39" max="39" width="12.42578125" style="3" customWidth="1"/>
    <col min="40" max="40" width="14.42578125" style="3" customWidth="1"/>
    <col min="41" max="41" width="16.42578125" style="3" customWidth="1"/>
    <col min="42" max="42" width="17.28515625" style="3" customWidth="1"/>
    <col min="43" max="43" width="13.28515625" style="3" customWidth="1"/>
    <col min="44" max="44" width="12.85546875" style="3" customWidth="1"/>
    <col min="45" max="45" width="12.7109375" style="3" customWidth="1"/>
    <col min="46" max="46" width="13.42578125" style="3" customWidth="1"/>
    <col min="47" max="47" width="14.140625" style="3" customWidth="1"/>
    <col min="48" max="48" width="11.140625" style="3" customWidth="1"/>
    <col min="49" max="49" width="16.7109375" style="3" customWidth="1"/>
    <col min="50" max="50" width="16.5703125" style="3" customWidth="1"/>
    <col min="51" max="51" width="17.7109375" style="3" customWidth="1"/>
    <col min="52" max="52" width="14.28515625" style="3" customWidth="1"/>
    <col min="53" max="53" width="11.140625" style="3" customWidth="1"/>
    <col min="54" max="54" width="12.28515625" style="3" customWidth="1"/>
    <col min="55" max="55" width="13.28515625" style="3" customWidth="1"/>
    <col min="56" max="56" width="15.28515625" style="3" customWidth="1"/>
    <col min="57" max="57" width="12.5703125" style="3" customWidth="1"/>
    <col min="58" max="58" width="13" style="3" customWidth="1"/>
    <col min="59" max="59" width="12.85546875" style="3" customWidth="1"/>
    <col min="60" max="60" width="13.140625" style="3" customWidth="1"/>
    <col min="61" max="61" width="14.28515625" style="3" customWidth="1"/>
    <col min="62" max="62" width="15.140625" style="3" customWidth="1"/>
    <col min="63" max="63" width="14.140625" style="3" customWidth="1"/>
    <col min="64" max="64" width="13.5703125" style="3" customWidth="1"/>
    <col min="65" max="65" width="8.85546875" style="3"/>
    <col min="66" max="66" width="14.85546875" style="3" customWidth="1"/>
    <col min="67" max="16384" width="8.85546875" style="3"/>
  </cols>
  <sheetData>
    <row r="1" spans="1:75" ht="15" x14ac:dyDescent="0.25">
      <c r="A1" s="249" t="s">
        <v>67</v>
      </c>
      <c r="B1" s="308"/>
      <c r="C1" s="308" t="s">
        <v>162</v>
      </c>
      <c r="D1" s="308"/>
      <c r="E1" s="308"/>
      <c r="F1" s="309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</row>
    <row r="2" spans="1:75" ht="15" x14ac:dyDescent="0.25">
      <c r="A2" s="5" t="s">
        <v>26</v>
      </c>
      <c r="B2" s="310"/>
      <c r="C2" s="310"/>
      <c r="D2" s="310"/>
      <c r="E2" s="310"/>
      <c r="F2" s="311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</row>
    <row r="3" spans="1:75" ht="15.75" thickBot="1" x14ac:dyDescent="0.3">
      <c r="A3" s="39" t="s">
        <v>28</v>
      </c>
      <c r="B3" s="312"/>
      <c r="C3" s="312"/>
      <c r="D3" s="312"/>
      <c r="E3" s="312"/>
      <c r="F3" s="313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</row>
    <row r="4" spans="1:75" ht="15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</row>
    <row r="5" spans="1:75" ht="15.7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</row>
    <row r="6" spans="1:75" ht="15" customHeight="1" thickBot="1" x14ac:dyDescent="0.3">
      <c r="A6" s="299"/>
      <c r="B6" s="331" t="s">
        <v>154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32"/>
      <c r="W6" s="317" t="s">
        <v>139</v>
      </c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8"/>
      <c r="AR6" s="317" t="s">
        <v>344</v>
      </c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8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</row>
    <row r="7" spans="1:75" ht="135.75" thickBot="1" x14ac:dyDescent="0.3">
      <c r="A7" s="585" t="s">
        <v>39</v>
      </c>
      <c r="B7" s="184" t="s">
        <v>163</v>
      </c>
      <c r="C7" s="182" t="s">
        <v>164</v>
      </c>
      <c r="D7" s="182" t="s">
        <v>165</v>
      </c>
      <c r="E7" s="183" t="s">
        <v>41</v>
      </c>
      <c r="F7" s="184" t="s">
        <v>42</v>
      </c>
      <c r="G7" s="183" t="s">
        <v>43</v>
      </c>
      <c r="H7" s="186" t="s">
        <v>98</v>
      </c>
      <c r="I7" s="186" t="s">
        <v>99</v>
      </c>
      <c r="J7" s="184" t="s">
        <v>100</v>
      </c>
      <c r="K7" s="184" t="s">
        <v>101</v>
      </c>
      <c r="L7" s="184" t="s">
        <v>102</v>
      </c>
      <c r="M7" s="186" t="s">
        <v>65</v>
      </c>
      <c r="N7" s="187" t="s">
        <v>201</v>
      </c>
      <c r="O7" s="184" t="s">
        <v>103</v>
      </c>
      <c r="P7" s="184" t="s">
        <v>104</v>
      </c>
      <c r="Q7" s="188" t="s">
        <v>105</v>
      </c>
      <c r="R7" s="188" t="s">
        <v>106</v>
      </c>
      <c r="S7" s="93" t="s">
        <v>107</v>
      </c>
      <c r="T7" s="184" t="s">
        <v>108</v>
      </c>
      <c r="U7" s="187" t="s">
        <v>202</v>
      </c>
      <c r="V7" s="319" t="s">
        <v>192</v>
      </c>
      <c r="W7" s="185" t="s">
        <v>163</v>
      </c>
      <c r="X7" s="182" t="s">
        <v>164</v>
      </c>
      <c r="Y7" s="182" t="s">
        <v>165</v>
      </c>
      <c r="Z7" s="183" t="s">
        <v>41</v>
      </c>
      <c r="AA7" s="184" t="s">
        <v>42</v>
      </c>
      <c r="AB7" s="183" t="s">
        <v>43</v>
      </c>
      <c r="AC7" s="186" t="s">
        <v>140</v>
      </c>
      <c r="AD7" s="186" t="s">
        <v>141</v>
      </c>
      <c r="AE7" s="184" t="s">
        <v>142</v>
      </c>
      <c r="AF7" s="184" t="s">
        <v>143</v>
      </c>
      <c r="AG7" s="184" t="s">
        <v>144</v>
      </c>
      <c r="AH7" s="186" t="s">
        <v>65</v>
      </c>
      <c r="AI7" s="187" t="s">
        <v>191</v>
      </c>
      <c r="AJ7" s="184" t="s">
        <v>145</v>
      </c>
      <c r="AK7" s="184" t="s">
        <v>146</v>
      </c>
      <c r="AL7" s="188" t="s">
        <v>147</v>
      </c>
      <c r="AM7" s="188" t="s">
        <v>148</v>
      </c>
      <c r="AN7" s="93" t="s">
        <v>149</v>
      </c>
      <c r="AO7" s="184" t="s">
        <v>231</v>
      </c>
      <c r="AP7" s="187" t="s">
        <v>190</v>
      </c>
      <c r="AQ7" s="319" t="s">
        <v>345</v>
      </c>
      <c r="AR7" s="185" t="s">
        <v>163</v>
      </c>
      <c r="AS7" s="182" t="s">
        <v>164</v>
      </c>
      <c r="AT7" s="182" t="s">
        <v>165</v>
      </c>
      <c r="AU7" s="183" t="s">
        <v>41</v>
      </c>
      <c r="AV7" s="184" t="s">
        <v>42</v>
      </c>
      <c r="AW7" s="183" t="s">
        <v>43</v>
      </c>
      <c r="AX7" s="186" t="s">
        <v>348</v>
      </c>
      <c r="AY7" s="186" t="s">
        <v>349</v>
      </c>
      <c r="AZ7" s="184" t="s">
        <v>350</v>
      </c>
      <c r="BA7" s="184" t="s">
        <v>351</v>
      </c>
      <c r="BB7" s="184" t="s">
        <v>352</v>
      </c>
      <c r="BC7" s="186" t="s">
        <v>65</v>
      </c>
      <c r="BD7" s="187" t="s">
        <v>76</v>
      </c>
      <c r="BE7" s="184" t="s">
        <v>353</v>
      </c>
      <c r="BF7" s="184" t="s">
        <v>354</v>
      </c>
      <c r="BG7" s="188" t="s">
        <v>355</v>
      </c>
      <c r="BH7" s="188" t="s">
        <v>356</v>
      </c>
      <c r="BI7" s="93" t="s">
        <v>357</v>
      </c>
      <c r="BJ7" s="184" t="s">
        <v>358</v>
      </c>
      <c r="BK7" s="187" t="s">
        <v>190</v>
      </c>
      <c r="BL7" s="184" t="s">
        <v>359</v>
      </c>
      <c r="BM7" s="306"/>
      <c r="BN7" s="567" t="s">
        <v>360</v>
      </c>
      <c r="BO7" s="306"/>
      <c r="BP7" s="306"/>
      <c r="BQ7" s="306"/>
      <c r="BR7" s="306"/>
      <c r="BS7" s="306"/>
      <c r="BT7" s="306"/>
      <c r="BU7" s="306"/>
      <c r="BV7" s="306"/>
      <c r="BW7" s="306"/>
    </row>
    <row r="8" spans="1:75" ht="92.25" customHeight="1" thickBot="1" x14ac:dyDescent="0.3">
      <c r="A8" s="586"/>
      <c r="B8" s="184" t="s">
        <v>323</v>
      </c>
      <c r="C8" s="184" t="s">
        <v>324</v>
      </c>
      <c r="D8" s="184" t="s">
        <v>325</v>
      </c>
      <c r="E8" s="183" t="s">
        <v>71</v>
      </c>
      <c r="F8" s="184" t="s">
        <v>6</v>
      </c>
      <c r="G8" s="183" t="s">
        <v>6</v>
      </c>
      <c r="H8" s="186" t="s">
        <v>234</v>
      </c>
      <c r="I8" s="186" t="s">
        <v>235</v>
      </c>
      <c r="J8" s="183" t="s">
        <v>6</v>
      </c>
      <c r="K8" s="184" t="s">
        <v>6</v>
      </c>
      <c r="L8" s="183" t="s">
        <v>6</v>
      </c>
      <c r="M8" s="183" t="s">
        <v>166</v>
      </c>
      <c r="N8" s="184" t="s">
        <v>159</v>
      </c>
      <c r="O8" s="184" t="s">
        <v>326</v>
      </c>
      <c r="P8" s="184" t="s">
        <v>327</v>
      </c>
      <c r="Q8" s="184" t="s">
        <v>328</v>
      </c>
      <c r="R8" s="184" t="s">
        <v>329</v>
      </c>
      <c r="S8" s="189" t="s">
        <v>160</v>
      </c>
      <c r="T8" s="183" t="s">
        <v>6</v>
      </c>
      <c r="U8" s="183" t="s">
        <v>161</v>
      </c>
      <c r="V8" s="184" t="s">
        <v>6</v>
      </c>
      <c r="W8" s="185" t="s">
        <v>330</v>
      </c>
      <c r="X8" s="184" t="s">
        <v>331</v>
      </c>
      <c r="Y8" s="184" t="s">
        <v>332</v>
      </c>
      <c r="Z8" s="183" t="s">
        <v>6</v>
      </c>
      <c r="AA8" s="184" t="s">
        <v>6</v>
      </c>
      <c r="AB8" s="183" t="s">
        <v>6</v>
      </c>
      <c r="AC8" s="186" t="s">
        <v>233</v>
      </c>
      <c r="AD8" s="186" t="s">
        <v>236</v>
      </c>
      <c r="AE8" s="183" t="s">
        <v>6</v>
      </c>
      <c r="AF8" s="184" t="s">
        <v>6</v>
      </c>
      <c r="AG8" s="183" t="s">
        <v>6</v>
      </c>
      <c r="AH8" s="183" t="s">
        <v>61</v>
      </c>
      <c r="AI8" s="184" t="s">
        <v>155</v>
      </c>
      <c r="AJ8" s="184" t="s">
        <v>333</v>
      </c>
      <c r="AK8" s="184" t="s">
        <v>334</v>
      </c>
      <c r="AL8" s="184" t="s">
        <v>335</v>
      </c>
      <c r="AM8" s="184" t="s">
        <v>336</v>
      </c>
      <c r="AN8" s="189" t="s">
        <v>156</v>
      </c>
      <c r="AO8" s="183" t="s">
        <v>6</v>
      </c>
      <c r="AP8" s="183" t="s">
        <v>157</v>
      </c>
      <c r="AQ8" s="184" t="s">
        <v>6</v>
      </c>
      <c r="AR8" s="185" t="s">
        <v>337</v>
      </c>
      <c r="AS8" s="184" t="s">
        <v>338</v>
      </c>
      <c r="AT8" s="184" t="s">
        <v>339</v>
      </c>
      <c r="AU8" s="183" t="s">
        <v>6</v>
      </c>
      <c r="AV8" s="184" t="s">
        <v>6</v>
      </c>
      <c r="AW8" s="183" t="s">
        <v>6</v>
      </c>
      <c r="AX8" s="186" t="s">
        <v>346</v>
      </c>
      <c r="AY8" s="186" t="s">
        <v>347</v>
      </c>
      <c r="AZ8" s="183" t="s">
        <v>6</v>
      </c>
      <c r="BA8" s="184" t="s">
        <v>6</v>
      </c>
      <c r="BB8" s="183" t="s">
        <v>6</v>
      </c>
      <c r="BC8" s="183" t="s">
        <v>61</v>
      </c>
      <c r="BD8" s="184" t="s">
        <v>158</v>
      </c>
      <c r="BE8" s="184" t="s">
        <v>340</v>
      </c>
      <c r="BF8" s="184" t="s">
        <v>341</v>
      </c>
      <c r="BG8" s="184" t="s">
        <v>342</v>
      </c>
      <c r="BH8" s="184" t="s">
        <v>343</v>
      </c>
      <c r="BI8" s="189" t="s">
        <v>150</v>
      </c>
      <c r="BJ8" s="183" t="s">
        <v>151</v>
      </c>
      <c r="BK8" s="183" t="s">
        <v>152</v>
      </c>
      <c r="BL8" s="184" t="s">
        <v>153</v>
      </c>
      <c r="BM8" s="306"/>
      <c r="BN8" s="568" t="s">
        <v>232</v>
      </c>
      <c r="BO8" s="306"/>
      <c r="BP8" s="306"/>
      <c r="BQ8" s="306"/>
      <c r="BR8" s="306"/>
      <c r="BS8" s="306"/>
      <c r="BT8" s="306"/>
      <c r="BU8" s="306"/>
      <c r="BV8" s="306"/>
      <c r="BW8" s="306"/>
    </row>
    <row r="9" spans="1:75" ht="15.75" thickBot="1" x14ac:dyDescent="0.3">
      <c r="A9" s="300"/>
      <c r="B9" s="171">
        <f>'2021 RoR ILEC Interstate Rates'!F23</f>
        <v>0</v>
      </c>
      <c r="C9" s="171">
        <f>'2021 RoR ILEC Intrastate Rates'!F14</f>
        <v>0</v>
      </c>
      <c r="D9" s="171">
        <f>'2021 RoR ILEC Rec. Comp. Rates'!C13</f>
        <v>0</v>
      </c>
      <c r="E9" s="190"/>
      <c r="F9" s="190"/>
      <c r="G9" s="192"/>
      <c r="H9" s="192"/>
      <c r="I9" s="192"/>
      <c r="J9" s="192"/>
      <c r="K9" s="192"/>
      <c r="L9" s="192"/>
      <c r="M9" s="191"/>
      <c r="N9" s="193">
        <f t="shared" ref="N9:N38" si="0">IF(SUM(B9:M9)&gt;0,SUM(B9:M9),0)</f>
        <v>0</v>
      </c>
      <c r="O9" s="171">
        <f>'2021 RoR ILEC Interstate Rates'!F22</f>
        <v>0</v>
      </c>
      <c r="P9" s="171">
        <f>'2021 RoR ILEC Intrastate Rates'!F13</f>
        <v>0</v>
      </c>
      <c r="Q9" s="171">
        <f>'2021 RoR ILEC Rec. Comp. Rates'!C10</f>
        <v>0</v>
      </c>
      <c r="R9" s="171">
        <f>'2021 RoR ILEC Rec. Comp. Rates'!C12</f>
        <v>0</v>
      </c>
      <c r="S9" s="194">
        <f>H9+I9+J9+K9+L9+O9+P9+Q9-R9</f>
        <v>0</v>
      </c>
      <c r="T9" s="172"/>
      <c r="U9" s="195">
        <f>N9+T9</f>
        <v>0</v>
      </c>
      <c r="V9" s="92"/>
      <c r="W9" s="171">
        <f>'2021 RoR ILEC Interstate Rates'!H23</f>
        <v>0</v>
      </c>
      <c r="X9" s="171">
        <f>'2021 RoR ILEC Intrastate Rates'!H14</f>
        <v>0</v>
      </c>
      <c r="Y9" s="171">
        <f>'2021 RoR ILEC Rec. Comp. Rates'!E13</f>
        <v>0</v>
      </c>
      <c r="Z9" s="190"/>
      <c r="AA9" s="190"/>
      <c r="AB9" s="192"/>
      <c r="AC9" s="192"/>
      <c r="AD9" s="192"/>
      <c r="AE9" s="192"/>
      <c r="AF9" s="192"/>
      <c r="AG9" s="192"/>
      <c r="AH9" s="191"/>
      <c r="AI9" s="193">
        <f>IF(SUM(W9:AH9)&gt;0,SUM(W9:AH9),0)</f>
        <v>0</v>
      </c>
      <c r="AJ9" s="171">
        <f>'2021 RoR ILEC Interstate Rates'!H22</f>
        <v>0</v>
      </c>
      <c r="AK9" s="171">
        <f>'2021 RoR ILEC Intrastate Rates'!H13</f>
        <v>0</v>
      </c>
      <c r="AL9" s="171">
        <f>'2021 RoR ILEC Rec. Comp. Rates'!E10</f>
        <v>0</v>
      </c>
      <c r="AM9" s="171">
        <f>'2021 RoR ILEC Rec. Comp. Rates'!E12</f>
        <v>0</v>
      </c>
      <c r="AN9" s="194">
        <f>AC9+AD9+AE9+AF9+AG9+AJ9+AK9+AL9-AM9</f>
        <v>0</v>
      </c>
      <c r="AO9" s="172"/>
      <c r="AP9" s="195">
        <f>AI9+AO9</f>
        <v>0</v>
      </c>
      <c r="AQ9" s="92"/>
      <c r="AR9" s="171">
        <f>'2021 RoR ILEC Interstate Rates'!J23</f>
        <v>0</v>
      </c>
      <c r="AS9" s="171">
        <f>'2021 RoR ILEC Intrastate Rates'!J14</f>
        <v>0</v>
      </c>
      <c r="AT9" s="171">
        <f>'2021 RoR ILEC Rec. Comp. Rates'!G13</f>
        <v>0</v>
      </c>
      <c r="AU9" s="190"/>
      <c r="AV9" s="190"/>
      <c r="AW9" s="192"/>
      <c r="AX9" s="192"/>
      <c r="AY9" s="192"/>
      <c r="AZ9" s="192"/>
      <c r="BA9" s="192"/>
      <c r="BB9" s="192"/>
      <c r="BC9" s="191"/>
      <c r="BD9" s="193">
        <f>IF(SUM(AR9:BC9)&gt;0,SUM(AR9:BC9),0)</f>
        <v>0</v>
      </c>
      <c r="BE9" s="171">
        <f>'2021 RoR ILEC Interstate Rates'!J22</f>
        <v>0</v>
      </c>
      <c r="BF9" s="171">
        <f>'2021 RoR ILEC Intrastate Rates'!J13</f>
        <v>0</v>
      </c>
      <c r="BG9" s="171">
        <f>'2021 RoR ILEC Rec. Comp. Rates'!G10</f>
        <v>0</v>
      </c>
      <c r="BH9" s="171">
        <f>'2021 RoR ILEC Rec. Comp. Rates'!G12</f>
        <v>0</v>
      </c>
      <c r="BI9" s="194">
        <f>AX9+AY9+AZ9+BA9+BB9+BE9+BF9+BG9-BH9</f>
        <v>0</v>
      </c>
      <c r="BJ9" s="172">
        <f t="shared" ref="BJ9:BJ38" si="1">IF(SUM(B9:M9)+BI9-AX9-AY9&lt;=0,0,IF(AND(BI9&gt;0,BI9&gt;BD9-BC9),BI9-BD9-BC9,0))</f>
        <v>0</v>
      </c>
      <c r="BK9" s="195">
        <f>BD9+BJ9</f>
        <v>0</v>
      </c>
      <c r="BL9" s="92">
        <f>IF(SUM(B9:M9)&lt;=0,0,IF(AND(BI9&lt;0,SUM(AR9:BC9)&lt;0),MIN(ABS(BI9),ABS(SUM(AR9:BC9))),0))</f>
        <v>0</v>
      </c>
      <c r="BM9" s="306"/>
      <c r="BN9" s="569">
        <f>AZ9+BA9+BB9+BE9+BF9+BG9-BH9</f>
        <v>0</v>
      </c>
      <c r="BO9" s="306"/>
      <c r="BP9" s="306"/>
      <c r="BQ9" s="306"/>
      <c r="BR9" s="306"/>
      <c r="BS9" s="306"/>
      <c r="BT9" s="306"/>
      <c r="BU9" s="306"/>
      <c r="BV9" s="306"/>
      <c r="BW9" s="306"/>
    </row>
    <row r="10" spans="1:75" ht="15.75" thickBot="1" x14ac:dyDescent="0.3">
      <c r="A10" s="301"/>
      <c r="B10" s="303"/>
      <c r="C10" s="173"/>
      <c r="D10" s="174"/>
      <c r="E10" s="196"/>
      <c r="F10" s="196"/>
      <c r="G10" s="197"/>
      <c r="H10" s="197"/>
      <c r="I10" s="197"/>
      <c r="J10" s="197"/>
      <c r="K10" s="197"/>
      <c r="L10" s="197"/>
      <c r="M10" s="198"/>
      <c r="N10" s="193">
        <f t="shared" si="0"/>
        <v>0</v>
      </c>
      <c r="O10" s="176"/>
      <c r="P10" s="177"/>
      <c r="Q10" s="177"/>
      <c r="R10" s="177"/>
      <c r="S10" s="200">
        <f>H10+I10+J10+K10+L10+O10+P10+Q10-R10</f>
        <v>0</v>
      </c>
      <c r="T10" s="64"/>
      <c r="U10" s="195">
        <f>N10+T10</f>
        <v>0</v>
      </c>
      <c r="V10" s="92"/>
      <c r="W10" s="175"/>
      <c r="X10" s="173"/>
      <c r="Y10" s="174"/>
      <c r="Z10" s="196"/>
      <c r="AA10" s="196"/>
      <c r="AB10" s="197"/>
      <c r="AC10" s="197"/>
      <c r="AD10" s="197"/>
      <c r="AE10" s="197"/>
      <c r="AF10" s="197"/>
      <c r="AG10" s="197"/>
      <c r="AH10" s="198"/>
      <c r="AI10" s="193">
        <f>IF(SUM(W10:AH10)&gt;0,SUM(W10:AH10),0)</f>
        <v>0</v>
      </c>
      <c r="AJ10" s="176"/>
      <c r="AK10" s="177"/>
      <c r="AL10" s="177"/>
      <c r="AM10" s="177"/>
      <c r="AN10" s="200">
        <f>AC10+AD10+AE10+AF10+AG10+AJ10+AK10+AL10-AM10</f>
        <v>0</v>
      </c>
      <c r="AO10" s="64"/>
      <c r="AP10" s="195">
        <f>AI10+AO10</f>
        <v>0</v>
      </c>
      <c r="AQ10" s="92"/>
      <c r="AR10" s="175"/>
      <c r="AS10" s="173"/>
      <c r="AT10" s="174"/>
      <c r="AU10" s="196"/>
      <c r="AV10" s="196"/>
      <c r="AW10" s="197"/>
      <c r="AX10" s="197"/>
      <c r="AY10" s="197"/>
      <c r="AZ10" s="197"/>
      <c r="BA10" s="197"/>
      <c r="BB10" s="197"/>
      <c r="BC10" s="198"/>
      <c r="BD10" s="193">
        <f>IF(SUM(AR10:BC10)&gt;0,SUM(AR10:BC10),0)</f>
        <v>0</v>
      </c>
      <c r="BE10" s="176"/>
      <c r="BF10" s="177"/>
      <c r="BG10" s="177"/>
      <c r="BH10" s="177"/>
      <c r="BI10" s="200">
        <f>AX10+AY10+AZ10+BA10+BB10+BE10+BF10+BG10-BH10</f>
        <v>0</v>
      </c>
      <c r="BJ10" s="64">
        <f t="shared" si="1"/>
        <v>0</v>
      </c>
      <c r="BK10" s="195">
        <f>BD10+BJ10</f>
        <v>0</v>
      </c>
      <c r="BL10" s="92">
        <f t="shared" ref="BL10:BL38" si="2">IF(SUM(B10:M10)&lt;=0,0,IF(AND(BI10&lt;0,SUM(AR10:BC10)&lt;0),MIN(ABS(BI10),ABS(SUM(AR10:BC10))),0))</f>
        <v>0</v>
      </c>
      <c r="BM10" s="306"/>
      <c r="BN10" s="570">
        <f>AZ10+BA10+BB10+BE10+BF10+BG10-BH10</f>
        <v>0</v>
      </c>
      <c r="BO10" s="306"/>
      <c r="BP10" s="306"/>
      <c r="BQ10" s="306"/>
      <c r="BR10" s="306"/>
      <c r="BS10" s="306"/>
      <c r="BT10" s="306"/>
      <c r="BU10" s="306"/>
      <c r="BV10" s="306"/>
      <c r="BW10" s="306"/>
    </row>
    <row r="11" spans="1:75" ht="15.75" thickBot="1" x14ac:dyDescent="0.3">
      <c r="A11" s="301"/>
      <c r="B11" s="303"/>
      <c r="C11" s="173"/>
      <c r="D11" s="174"/>
      <c r="E11" s="196"/>
      <c r="F11" s="196"/>
      <c r="G11" s="197"/>
      <c r="H11" s="197"/>
      <c r="I11" s="197"/>
      <c r="J11" s="197"/>
      <c r="K11" s="197"/>
      <c r="L11" s="197"/>
      <c r="M11" s="198"/>
      <c r="N11" s="197">
        <f t="shared" si="0"/>
        <v>0</v>
      </c>
      <c r="O11" s="199"/>
      <c r="P11" s="200"/>
      <c r="Q11" s="200"/>
      <c r="R11" s="200"/>
      <c r="S11" s="200">
        <f t="shared" ref="S11:S38" si="3">H11+I11+J11+K11+L11+O11+P11+Q11-R11</f>
        <v>0</v>
      </c>
      <c r="T11" s="64"/>
      <c r="U11" s="195">
        <f t="shared" ref="U11:U38" si="4">N11+T11</f>
        <v>0</v>
      </c>
      <c r="V11" s="92"/>
      <c r="W11" s="175"/>
      <c r="X11" s="173"/>
      <c r="Y11" s="174"/>
      <c r="Z11" s="196"/>
      <c r="AA11" s="196"/>
      <c r="AB11" s="197"/>
      <c r="AC11" s="197"/>
      <c r="AD11" s="197"/>
      <c r="AE11" s="197"/>
      <c r="AF11" s="197"/>
      <c r="AG11" s="197"/>
      <c r="AH11" s="198"/>
      <c r="AI11" s="197">
        <f t="shared" ref="AI11:AI38" si="5">IF(SUM(W11:AH11)&gt;0,SUM(W11:AH11),0)</f>
        <v>0</v>
      </c>
      <c r="AJ11" s="199"/>
      <c r="AK11" s="200"/>
      <c r="AL11" s="200"/>
      <c r="AM11" s="200"/>
      <c r="AN11" s="200">
        <f t="shared" ref="AN11:AN38" si="6">AC11+AD11+AE11+AF11+AG11+AJ11+AK11+AL11-AM11</f>
        <v>0</v>
      </c>
      <c r="AO11" s="64"/>
      <c r="AP11" s="195">
        <f t="shared" ref="AP11:AP38" si="7">AI11+AO11</f>
        <v>0</v>
      </c>
      <c r="AQ11" s="92"/>
      <c r="AR11" s="175"/>
      <c r="AS11" s="173"/>
      <c r="AT11" s="174"/>
      <c r="AU11" s="196"/>
      <c r="AV11" s="196"/>
      <c r="AW11" s="197"/>
      <c r="AX11" s="197"/>
      <c r="AY11" s="197"/>
      <c r="AZ11" s="197"/>
      <c r="BA11" s="197"/>
      <c r="BB11" s="197"/>
      <c r="BC11" s="198"/>
      <c r="BD11" s="197">
        <f t="shared" ref="BD11:BD38" si="8">IF(SUM(AR11:BC11)&gt;0,SUM(AR11:BC11),0)</f>
        <v>0</v>
      </c>
      <c r="BE11" s="199"/>
      <c r="BF11" s="200"/>
      <c r="BG11" s="200"/>
      <c r="BH11" s="200"/>
      <c r="BI11" s="200">
        <f t="shared" ref="BI11:BI38" si="9">AX11+AY11+AZ11+BA11+BB11+BE11+BF11+BG11-BH11</f>
        <v>0</v>
      </c>
      <c r="BJ11" s="64">
        <f t="shared" si="1"/>
        <v>0</v>
      </c>
      <c r="BK11" s="195">
        <f t="shared" ref="BK11:BK38" si="10">BD11+BJ11</f>
        <v>0</v>
      </c>
      <c r="BL11" s="92">
        <f t="shared" si="2"/>
        <v>0</v>
      </c>
      <c r="BM11" s="306"/>
      <c r="BN11" s="570">
        <f t="shared" ref="BN11:BN38" si="11">AZ11+BA11+BB11+BE11+BF11+BG11-BH11</f>
        <v>0</v>
      </c>
      <c r="BO11" s="306"/>
      <c r="BP11" s="306"/>
      <c r="BQ11" s="306"/>
      <c r="BR11" s="306"/>
      <c r="BS11" s="306"/>
      <c r="BT11" s="306"/>
      <c r="BU11" s="306"/>
      <c r="BV11" s="306"/>
      <c r="BW11" s="306"/>
    </row>
    <row r="12" spans="1:75" ht="15.75" thickBot="1" x14ac:dyDescent="0.3">
      <c r="A12" s="301"/>
      <c r="B12" s="303"/>
      <c r="C12" s="173"/>
      <c r="D12" s="174"/>
      <c r="E12" s="196"/>
      <c r="F12" s="196"/>
      <c r="G12" s="197"/>
      <c r="H12" s="197"/>
      <c r="I12" s="197"/>
      <c r="J12" s="197"/>
      <c r="K12" s="197"/>
      <c r="L12" s="197"/>
      <c r="M12" s="198"/>
      <c r="N12" s="197">
        <f t="shared" si="0"/>
        <v>0</v>
      </c>
      <c r="O12" s="199"/>
      <c r="P12" s="200"/>
      <c r="Q12" s="200"/>
      <c r="R12" s="200"/>
      <c r="S12" s="200">
        <f t="shared" si="3"/>
        <v>0</v>
      </c>
      <c r="T12" s="64"/>
      <c r="U12" s="195">
        <f t="shared" si="4"/>
        <v>0</v>
      </c>
      <c r="V12" s="92"/>
      <c r="W12" s="175"/>
      <c r="X12" s="173"/>
      <c r="Y12" s="174"/>
      <c r="Z12" s="196"/>
      <c r="AA12" s="196"/>
      <c r="AB12" s="197"/>
      <c r="AC12" s="197"/>
      <c r="AD12" s="197"/>
      <c r="AE12" s="197"/>
      <c r="AF12" s="197"/>
      <c r="AG12" s="197"/>
      <c r="AH12" s="198"/>
      <c r="AI12" s="197">
        <f t="shared" si="5"/>
        <v>0</v>
      </c>
      <c r="AJ12" s="199"/>
      <c r="AK12" s="200"/>
      <c r="AL12" s="200"/>
      <c r="AM12" s="200"/>
      <c r="AN12" s="200">
        <f t="shared" si="6"/>
        <v>0</v>
      </c>
      <c r="AO12" s="64"/>
      <c r="AP12" s="195">
        <f t="shared" si="7"/>
        <v>0</v>
      </c>
      <c r="AQ12" s="92"/>
      <c r="AR12" s="175"/>
      <c r="AS12" s="173"/>
      <c r="AT12" s="174"/>
      <c r="AU12" s="196"/>
      <c r="AV12" s="196"/>
      <c r="AW12" s="197"/>
      <c r="AX12" s="197"/>
      <c r="AY12" s="197"/>
      <c r="AZ12" s="197"/>
      <c r="BA12" s="197"/>
      <c r="BB12" s="197"/>
      <c r="BC12" s="198"/>
      <c r="BD12" s="197">
        <f t="shared" si="8"/>
        <v>0</v>
      </c>
      <c r="BE12" s="199"/>
      <c r="BF12" s="200"/>
      <c r="BG12" s="200"/>
      <c r="BH12" s="200"/>
      <c r="BI12" s="200">
        <f t="shared" si="9"/>
        <v>0</v>
      </c>
      <c r="BJ12" s="64">
        <f t="shared" si="1"/>
        <v>0</v>
      </c>
      <c r="BK12" s="195">
        <f t="shared" si="10"/>
        <v>0</v>
      </c>
      <c r="BL12" s="92">
        <f t="shared" si="2"/>
        <v>0</v>
      </c>
      <c r="BM12" s="306"/>
      <c r="BN12" s="570">
        <f t="shared" si="11"/>
        <v>0</v>
      </c>
      <c r="BO12" s="306"/>
      <c r="BP12" s="306"/>
      <c r="BQ12" s="306"/>
      <c r="BR12" s="306"/>
      <c r="BS12" s="306"/>
      <c r="BT12" s="306"/>
      <c r="BU12" s="306"/>
      <c r="BV12" s="306"/>
      <c r="BW12" s="306"/>
    </row>
    <row r="13" spans="1:75" ht="15.75" thickBot="1" x14ac:dyDescent="0.3">
      <c r="A13" s="301"/>
      <c r="B13" s="303"/>
      <c r="C13" s="173"/>
      <c r="D13" s="174"/>
      <c r="E13" s="196"/>
      <c r="F13" s="196"/>
      <c r="G13" s="197"/>
      <c r="H13" s="197"/>
      <c r="I13" s="197"/>
      <c r="J13" s="197"/>
      <c r="K13" s="197"/>
      <c r="L13" s="197"/>
      <c r="M13" s="198"/>
      <c r="N13" s="197">
        <f t="shared" si="0"/>
        <v>0</v>
      </c>
      <c r="O13" s="199"/>
      <c r="P13" s="200"/>
      <c r="Q13" s="200"/>
      <c r="R13" s="200"/>
      <c r="S13" s="200">
        <f t="shared" si="3"/>
        <v>0</v>
      </c>
      <c r="T13" s="64"/>
      <c r="U13" s="195">
        <f t="shared" si="4"/>
        <v>0</v>
      </c>
      <c r="V13" s="92"/>
      <c r="W13" s="175"/>
      <c r="X13" s="173"/>
      <c r="Y13" s="174"/>
      <c r="Z13" s="196"/>
      <c r="AA13" s="196"/>
      <c r="AB13" s="197"/>
      <c r="AC13" s="197"/>
      <c r="AD13" s="197"/>
      <c r="AE13" s="197"/>
      <c r="AF13" s="197"/>
      <c r="AG13" s="197"/>
      <c r="AH13" s="198"/>
      <c r="AI13" s="197">
        <f t="shared" si="5"/>
        <v>0</v>
      </c>
      <c r="AJ13" s="199"/>
      <c r="AK13" s="200"/>
      <c r="AL13" s="200"/>
      <c r="AM13" s="200"/>
      <c r="AN13" s="200">
        <f t="shared" si="6"/>
        <v>0</v>
      </c>
      <c r="AO13" s="64"/>
      <c r="AP13" s="195">
        <f t="shared" si="7"/>
        <v>0</v>
      </c>
      <c r="AQ13" s="92"/>
      <c r="AR13" s="175"/>
      <c r="AS13" s="173"/>
      <c r="AT13" s="174"/>
      <c r="AU13" s="196"/>
      <c r="AV13" s="196"/>
      <c r="AW13" s="197"/>
      <c r="AX13" s="197"/>
      <c r="AY13" s="197"/>
      <c r="AZ13" s="197"/>
      <c r="BA13" s="197"/>
      <c r="BB13" s="197"/>
      <c r="BC13" s="198"/>
      <c r="BD13" s="197">
        <f t="shared" si="8"/>
        <v>0</v>
      </c>
      <c r="BE13" s="199"/>
      <c r="BF13" s="200"/>
      <c r="BG13" s="200"/>
      <c r="BH13" s="200"/>
      <c r="BI13" s="200">
        <f t="shared" si="9"/>
        <v>0</v>
      </c>
      <c r="BJ13" s="64">
        <f t="shared" si="1"/>
        <v>0</v>
      </c>
      <c r="BK13" s="195">
        <f t="shared" si="10"/>
        <v>0</v>
      </c>
      <c r="BL13" s="92">
        <f t="shared" si="2"/>
        <v>0</v>
      </c>
      <c r="BM13" s="306"/>
      <c r="BN13" s="570">
        <f t="shared" si="11"/>
        <v>0</v>
      </c>
      <c r="BO13" s="306"/>
      <c r="BP13" s="306"/>
      <c r="BQ13" s="306"/>
      <c r="BR13" s="306"/>
      <c r="BS13" s="306"/>
      <c r="BT13" s="306"/>
      <c r="BU13" s="306"/>
      <c r="BV13" s="306"/>
      <c r="BW13" s="306"/>
    </row>
    <row r="14" spans="1:75" ht="15.75" thickBot="1" x14ac:dyDescent="0.3">
      <c r="A14" s="301"/>
      <c r="B14" s="303"/>
      <c r="C14" s="173"/>
      <c r="D14" s="174"/>
      <c r="E14" s="196"/>
      <c r="F14" s="196"/>
      <c r="G14" s="197"/>
      <c r="H14" s="197"/>
      <c r="I14" s="197"/>
      <c r="J14" s="197"/>
      <c r="K14" s="197"/>
      <c r="L14" s="197"/>
      <c r="M14" s="198"/>
      <c r="N14" s="197">
        <f t="shared" si="0"/>
        <v>0</v>
      </c>
      <c r="O14" s="199"/>
      <c r="P14" s="200"/>
      <c r="Q14" s="200"/>
      <c r="R14" s="200"/>
      <c r="S14" s="200">
        <f t="shared" si="3"/>
        <v>0</v>
      </c>
      <c r="T14" s="64"/>
      <c r="U14" s="195">
        <f t="shared" si="4"/>
        <v>0</v>
      </c>
      <c r="V14" s="92"/>
      <c r="W14" s="175"/>
      <c r="X14" s="173"/>
      <c r="Y14" s="174"/>
      <c r="Z14" s="196"/>
      <c r="AA14" s="196"/>
      <c r="AB14" s="197"/>
      <c r="AC14" s="197"/>
      <c r="AD14" s="197"/>
      <c r="AE14" s="197"/>
      <c r="AF14" s="197"/>
      <c r="AG14" s="197"/>
      <c r="AH14" s="198"/>
      <c r="AI14" s="197">
        <f t="shared" si="5"/>
        <v>0</v>
      </c>
      <c r="AJ14" s="199"/>
      <c r="AK14" s="200"/>
      <c r="AL14" s="200"/>
      <c r="AM14" s="200"/>
      <c r="AN14" s="200">
        <f t="shared" si="6"/>
        <v>0</v>
      </c>
      <c r="AO14" s="64"/>
      <c r="AP14" s="195">
        <f t="shared" si="7"/>
        <v>0</v>
      </c>
      <c r="AQ14" s="92"/>
      <c r="AR14" s="175"/>
      <c r="AS14" s="173"/>
      <c r="AT14" s="174"/>
      <c r="AU14" s="196"/>
      <c r="AV14" s="196"/>
      <c r="AW14" s="197"/>
      <c r="AX14" s="197"/>
      <c r="AY14" s="197"/>
      <c r="AZ14" s="197"/>
      <c r="BA14" s="197"/>
      <c r="BB14" s="197"/>
      <c r="BC14" s="198"/>
      <c r="BD14" s="197">
        <f t="shared" si="8"/>
        <v>0</v>
      </c>
      <c r="BE14" s="199"/>
      <c r="BF14" s="200"/>
      <c r="BG14" s="200"/>
      <c r="BH14" s="200"/>
      <c r="BI14" s="200">
        <f t="shared" si="9"/>
        <v>0</v>
      </c>
      <c r="BJ14" s="64">
        <f t="shared" si="1"/>
        <v>0</v>
      </c>
      <c r="BK14" s="195">
        <f t="shared" si="10"/>
        <v>0</v>
      </c>
      <c r="BL14" s="92">
        <f t="shared" si="2"/>
        <v>0</v>
      </c>
      <c r="BM14" s="306"/>
      <c r="BN14" s="570">
        <f t="shared" si="11"/>
        <v>0</v>
      </c>
      <c r="BO14" s="306"/>
      <c r="BP14" s="306"/>
      <c r="BQ14" s="306"/>
      <c r="BR14" s="306"/>
      <c r="BS14" s="306"/>
      <c r="BT14" s="306"/>
      <c r="BU14" s="306"/>
      <c r="BV14" s="306"/>
      <c r="BW14" s="306"/>
    </row>
    <row r="15" spans="1:75" ht="15.75" thickBot="1" x14ac:dyDescent="0.3">
      <c r="A15" s="301"/>
      <c r="B15" s="303"/>
      <c r="C15" s="173"/>
      <c r="D15" s="174"/>
      <c r="E15" s="196"/>
      <c r="F15" s="196"/>
      <c r="G15" s="197"/>
      <c r="H15" s="197"/>
      <c r="I15" s="197"/>
      <c r="J15" s="197"/>
      <c r="K15" s="197"/>
      <c r="L15" s="197"/>
      <c r="M15" s="198"/>
      <c r="N15" s="197">
        <f t="shared" si="0"/>
        <v>0</v>
      </c>
      <c r="O15" s="199"/>
      <c r="P15" s="200"/>
      <c r="Q15" s="200"/>
      <c r="R15" s="200"/>
      <c r="S15" s="200">
        <f t="shared" si="3"/>
        <v>0</v>
      </c>
      <c r="T15" s="64"/>
      <c r="U15" s="195">
        <f t="shared" si="4"/>
        <v>0</v>
      </c>
      <c r="V15" s="92"/>
      <c r="W15" s="175"/>
      <c r="X15" s="173"/>
      <c r="Y15" s="174"/>
      <c r="Z15" s="196"/>
      <c r="AA15" s="196"/>
      <c r="AB15" s="197"/>
      <c r="AC15" s="197"/>
      <c r="AD15" s="197"/>
      <c r="AE15" s="197"/>
      <c r="AF15" s="197"/>
      <c r="AG15" s="197"/>
      <c r="AH15" s="198"/>
      <c r="AI15" s="197">
        <f t="shared" si="5"/>
        <v>0</v>
      </c>
      <c r="AJ15" s="199"/>
      <c r="AK15" s="200"/>
      <c r="AL15" s="200"/>
      <c r="AM15" s="200"/>
      <c r="AN15" s="200">
        <f t="shared" si="6"/>
        <v>0</v>
      </c>
      <c r="AO15" s="64"/>
      <c r="AP15" s="195">
        <f t="shared" si="7"/>
        <v>0</v>
      </c>
      <c r="AQ15" s="92"/>
      <c r="AR15" s="175"/>
      <c r="AS15" s="173"/>
      <c r="AT15" s="174"/>
      <c r="AU15" s="196"/>
      <c r="AV15" s="196"/>
      <c r="AW15" s="197"/>
      <c r="AX15" s="197"/>
      <c r="AY15" s="197"/>
      <c r="AZ15" s="197"/>
      <c r="BA15" s="197"/>
      <c r="BB15" s="197"/>
      <c r="BC15" s="198"/>
      <c r="BD15" s="197">
        <f t="shared" si="8"/>
        <v>0</v>
      </c>
      <c r="BE15" s="199"/>
      <c r="BF15" s="200"/>
      <c r="BG15" s="200"/>
      <c r="BH15" s="200"/>
      <c r="BI15" s="200">
        <f t="shared" si="9"/>
        <v>0</v>
      </c>
      <c r="BJ15" s="64">
        <f t="shared" si="1"/>
        <v>0</v>
      </c>
      <c r="BK15" s="195">
        <f t="shared" si="10"/>
        <v>0</v>
      </c>
      <c r="BL15" s="92">
        <f t="shared" si="2"/>
        <v>0</v>
      </c>
      <c r="BM15" s="306"/>
      <c r="BN15" s="570">
        <f t="shared" si="11"/>
        <v>0</v>
      </c>
      <c r="BO15" s="306"/>
      <c r="BP15" s="306"/>
      <c r="BQ15" s="306"/>
      <c r="BR15" s="306"/>
      <c r="BS15" s="306"/>
      <c r="BT15" s="306"/>
      <c r="BU15" s="306"/>
      <c r="BV15" s="306"/>
      <c r="BW15" s="306"/>
    </row>
    <row r="16" spans="1:75" ht="15.75" thickBot="1" x14ac:dyDescent="0.3">
      <c r="A16" s="301"/>
      <c r="B16" s="303"/>
      <c r="C16" s="173"/>
      <c r="D16" s="174"/>
      <c r="E16" s="196"/>
      <c r="F16" s="196"/>
      <c r="G16" s="197"/>
      <c r="H16" s="197"/>
      <c r="I16" s="197"/>
      <c r="J16" s="197"/>
      <c r="K16" s="197"/>
      <c r="L16" s="197"/>
      <c r="M16" s="198"/>
      <c r="N16" s="197">
        <f t="shared" si="0"/>
        <v>0</v>
      </c>
      <c r="O16" s="199"/>
      <c r="P16" s="200"/>
      <c r="Q16" s="200"/>
      <c r="R16" s="200"/>
      <c r="S16" s="200">
        <f t="shared" si="3"/>
        <v>0</v>
      </c>
      <c r="T16" s="64"/>
      <c r="U16" s="195">
        <f t="shared" si="4"/>
        <v>0</v>
      </c>
      <c r="V16" s="92"/>
      <c r="W16" s="175"/>
      <c r="X16" s="173"/>
      <c r="Y16" s="174"/>
      <c r="Z16" s="196"/>
      <c r="AA16" s="196"/>
      <c r="AB16" s="197"/>
      <c r="AC16" s="197"/>
      <c r="AD16" s="197"/>
      <c r="AE16" s="197"/>
      <c r="AF16" s="197"/>
      <c r="AG16" s="197"/>
      <c r="AH16" s="198"/>
      <c r="AI16" s="197">
        <f t="shared" si="5"/>
        <v>0</v>
      </c>
      <c r="AJ16" s="199"/>
      <c r="AK16" s="200"/>
      <c r="AL16" s="200"/>
      <c r="AM16" s="200"/>
      <c r="AN16" s="200">
        <f t="shared" si="6"/>
        <v>0</v>
      </c>
      <c r="AO16" s="64"/>
      <c r="AP16" s="195">
        <f t="shared" si="7"/>
        <v>0</v>
      </c>
      <c r="AQ16" s="92"/>
      <c r="AR16" s="175"/>
      <c r="AS16" s="173"/>
      <c r="AT16" s="174"/>
      <c r="AU16" s="196"/>
      <c r="AV16" s="196"/>
      <c r="AW16" s="197"/>
      <c r="AX16" s="197"/>
      <c r="AY16" s="197"/>
      <c r="AZ16" s="197"/>
      <c r="BA16" s="197"/>
      <c r="BB16" s="197"/>
      <c r="BC16" s="198"/>
      <c r="BD16" s="197">
        <f t="shared" si="8"/>
        <v>0</v>
      </c>
      <c r="BE16" s="199"/>
      <c r="BF16" s="200"/>
      <c r="BG16" s="200"/>
      <c r="BH16" s="200"/>
      <c r="BI16" s="200">
        <f t="shared" si="9"/>
        <v>0</v>
      </c>
      <c r="BJ16" s="64">
        <f t="shared" si="1"/>
        <v>0</v>
      </c>
      <c r="BK16" s="195">
        <f t="shared" si="10"/>
        <v>0</v>
      </c>
      <c r="BL16" s="92">
        <f t="shared" si="2"/>
        <v>0</v>
      </c>
      <c r="BM16" s="306"/>
      <c r="BN16" s="570">
        <f t="shared" si="11"/>
        <v>0</v>
      </c>
      <c r="BO16" s="306"/>
      <c r="BP16" s="306"/>
      <c r="BQ16" s="306"/>
      <c r="BR16" s="306"/>
      <c r="BS16" s="306"/>
      <c r="BT16" s="306"/>
      <c r="BU16" s="306"/>
      <c r="BV16" s="306"/>
      <c r="BW16" s="306"/>
    </row>
    <row r="17" spans="1:75" ht="15.75" thickBot="1" x14ac:dyDescent="0.3">
      <c r="A17" s="301"/>
      <c r="B17" s="303"/>
      <c r="C17" s="173"/>
      <c r="D17" s="174"/>
      <c r="E17" s="196"/>
      <c r="F17" s="196"/>
      <c r="G17" s="197"/>
      <c r="H17" s="197"/>
      <c r="I17" s="197"/>
      <c r="J17" s="197"/>
      <c r="K17" s="197"/>
      <c r="L17" s="197"/>
      <c r="M17" s="198"/>
      <c r="N17" s="197">
        <f t="shared" si="0"/>
        <v>0</v>
      </c>
      <c r="O17" s="199"/>
      <c r="P17" s="200"/>
      <c r="Q17" s="200"/>
      <c r="R17" s="200"/>
      <c r="S17" s="200">
        <f t="shared" si="3"/>
        <v>0</v>
      </c>
      <c r="T17" s="64"/>
      <c r="U17" s="195">
        <f t="shared" si="4"/>
        <v>0</v>
      </c>
      <c r="V17" s="92"/>
      <c r="W17" s="175"/>
      <c r="X17" s="173"/>
      <c r="Y17" s="174"/>
      <c r="Z17" s="196"/>
      <c r="AA17" s="196"/>
      <c r="AB17" s="197"/>
      <c r="AC17" s="197"/>
      <c r="AD17" s="197"/>
      <c r="AE17" s="197"/>
      <c r="AF17" s="197"/>
      <c r="AG17" s="197"/>
      <c r="AH17" s="198"/>
      <c r="AI17" s="197">
        <f t="shared" si="5"/>
        <v>0</v>
      </c>
      <c r="AJ17" s="199"/>
      <c r="AK17" s="200"/>
      <c r="AL17" s="200"/>
      <c r="AM17" s="200"/>
      <c r="AN17" s="200">
        <f t="shared" si="6"/>
        <v>0</v>
      </c>
      <c r="AO17" s="64"/>
      <c r="AP17" s="195">
        <f t="shared" si="7"/>
        <v>0</v>
      </c>
      <c r="AQ17" s="92"/>
      <c r="AR17" s="175"/>
      <c r="AS17" s="173"/>
      <c r="AT17" s="174"/>
      <c r="AU17" s="196"/>
      <c r="AV17" s="196"/>
      <c r="AW17" s="197"/>
      <c r="AX17" s="197"/>
      <c r="AY17" s="197"/>
      <c r="AZ17" s="197"/>
      <c r="BA17" s="197"/>
      <c r="BB17" s="197"/>
      <c r="BC17" s="198"/>
      <c r="BD17" s="197">
        <f t="shared" si="8"/>
        <v>0</v>
      </c>
      <c r="BE17" s="199"/>
      <c r="BF17" s="200"/>
      <c r="BG17" s="200"/>
      <c r="BH17" s="200"/>
      <c r="BI17" s="200">
        <f t="shared" si="9"/>
        <v>0</v>
      </c>
      <c r="BJ17" s="64">
        <f t="shared" si="1"/>
        <v>0</v>
      </c>
      <c r="BK17" s="195">
        <f t="shared" si="10"/>
        <v>0</v>
      </c>
      <c r="BL17" s="92">
        <f t="shared" si="2"/>
        <v>0</v>
      </c>
      <c r="BM17" s="306"/>
      <c r="BN17" s="570">
        <f t="shared" si="11"/>
        <v>0</v>
      </c>
      <c r="BO17" s="306"/>
      <c r="BP17" s="306"/>
      <c r="BQ17" s="306"/>
      <c r="BR17" s="306"/>
      <c r="BS17" s="306"/>
      <c r="BT17" s="306"/>
      <c r="BU17" s="306"/>
      <c r="BV17" s="306"/>
      <c r="BW17" s="306"/>
    </row>
    <row r="18" spans="1:75" ht="15.75" thickBot="1" x14ac:dyDescent="0.3">
      <c r="A18" s="301"/>
      <c r="B18" s="303"/>
      <c r="C18" s="173"/>
      <c r="D18" s="174"/>
      <c r="E18" s="196"/>
      <c r="F18" s="196"/>
      <c r="G18" s="197"/>
      <c r="H18" s="197"/>
      <c r="I18" s="197"/>
      <c r="J18" s="197"/>
      <c r="K18" s="197"/>
      <c r="L18" s="197"/>
      <c r="M18" s="198"/>
      <c r="N18" s="197">
        <f t="shared" si="0"/>
        <v>0</v>
      </c>
      <c r="O18" s="199"/>
      <c r="P18" s="200"/>
      <c r="Q18" s="200"/>
      <c r="R18" s="200"/>
      <c r="S18" s="200">
        <f t="shared" si="3"/>
        <v>0</v>
      </c>
      <c r="T18" s="64"/>
      <c r="U18" s="195">
        <f t="shared" si="4"/>
        <v>0</v>
      </c>
      <c r="V18" s="92"/>
      <c r="W18" s="175"/>
      <c r="X18" s="173"/>
      <c r="Y18" s="174"/>
      <c r="Z18" s="196"/>
      <c r="AA18" s="196"/>
      <c r="AB18" s="197"/>
      <c r="AC18" s="197"/>
      <c r="AD18" s="197"/>
      <c r="AE18" s="197"/>
      <c r="AF18" s="197"/>
      <c r="AG18" s="197"/>
      <c r="AH18" s="198"/>
      <c r="AI18" s="197">
        <f t="shared" si="5"/>
        <v>0</v>
      </c>
      <c r="AJ18" s="199"/>
      <c r="AK18" s="200"/>
      <c r="AL18" s="200"/>
      <c r="AM18" s="200"/>
      <c r="AN18" s="200">
        <f t="shared" si="6"/>
        <v>0</v>
      </c>
      <c r="AO18" s="64"/>
      <c r="AP18" s="195">
        <f t="shared" si="7"/>
        <v>0</v>
      </c>
      <c r="AQ18" s="92"/>
      <c r="AR18" s="175"/>
      <c r="AS18" s="173"/>
      <c r="AT18" s="174"/>
      <c r="AU18" s="196"/>
      <c r="AV18" s="196"/>
      <c r="AW18" s="197"/>
      <c r="AX18" s="197"/>
      <c r="AY18" s="197"/>
      <c r="AZ18" s="197"/>
      <c r="BA18" s="197"/>
      <c r="BB18" s="197"/>
      <c r="BC18" s="198"/>
      <c r="BD18" s="197">
        <f t="shared" si="8"/>
        <v>0</v>
      </c>
      <c r="BE18" s="199"/>
      <c r="BF18" s="200"/>
      <c r="BG18" s="200"/>
      <c r="BH18" s="200"/>
      <c r="BI18" s="200">
        <f t="shared" si="9"/>
        <v>0</v>
      </c>
      <c r="BJ18" s="64">
        <f t="shared" si="1"/>
        <v>0</v>
      </c>
      <c r="BK18" s="195">
        <f t="shared" si="10"/>
        <v>0</v>
      </c>
      <c r="BL18" s="92">
        <f t="shared" si="2"/>
        <v>0</v>
      </c>
      <c r="BM18" s="306"/>
      <c r="BN18" s="570">
        <f t="shared" si="11"/>
        <v>0</v>
      </c>
      <c r="BO18" s="306"/>
      <c r="BP18" s="306"/>
      <c r="BQ18" s="306"/>
      <c r="BR18" s="306"/>
      <c r="BS18" s="306"/>
      <c r="BT18" s="306"/>
      <c r="BU18" s="306"/>
      <c r="BV18" s="306"/>
      <c r="BW18" s="306"/>
    </row>
    <row r="19" spans="1:75" ht="15.75" thickBot="1" x14ac:dyDescent="0.3">
      <c r="A19" s="301"/>
      <c r="B19" s="303"/>
      <c r="C19" s="173"/>
      <c r="D19" s="174"/>
      <c r="E19" s="196"/>
      <c r="F19" s="196"/>
      <c r="G19" s="197"/>
      <c r="H19" s="197"/>
      <c r="I19" s="197"/>
      <c r="J19" s="197"/>
      <c r="K19" s="197"/>
      <c r="L19" s="197"/>
      <c r="M19" s="198"/>
      <c r="N19" s="197">
        <f t="shared" si="0"/>
        <v>0</v>
      </c>
      <c r="O19" s="199"/>
      <c r="P19" s="200"/>
      <c r="Q19" s="200"/>
      <c r="R19" s="200"/>
      <c r="S19" s="200">
        <f t="shared" si="3"/>
        <v>0</v>
      </c>
      <c r="T19" s="64"/>
      <c r="U19" s="195">
        <f t="shared" si="4"/>
        <v>0</v>
      </c>
      <c r="V19" s="92"/>
      <c r="W19" s="175"/>
      <c r="X19" s="173"/>
      <c r="Y19" s="174"/>
      <c r="Z19" s="196"/>
      <c r="AA19" s="196"/>
      <c r="AB19" s="197"/>
      <c r="AC19" s="197"/>
      <c r="AD19" s="197"/>
      <c r="AE19" s="197"/>
      <c r="AF19" s="197"/>
      <c r="AG19" s="197"/>
      <c r="AH19" s="198"/>
      <c r="AI19" s="197">
        <f t="shared" si="5"/>
        <v>0</v>
      </c>
      <c r="AJ19" s="199"/>
      <c r="AK19" s="200"/>
      <c r="AL19" s="200"/>
      <c r="AM19" s="200"/>
      <c r="AN19" s="200">
        <f t="shared" si="6"/>
        <v>0</v>
      </c>
      <c r="AO19" s="64"/>
      <c r="AP19" s="195">
        <f t="shared" si="7"/>
        <v>0</v>
      </c>
      <c r="AQ19" s="92"/>
      <c r="AR19" s="175"/>
      <c r="AS19" s="173"/>
      <c r="AT19" s="174"/>
      <c r="AU19" s="196"/>
      <c r="AV19" s="196"/>
      <c r="AW19" s="197"/>
      <c r="AX19" s="197"/>
      <c r="AY19" s="197"/>
      <c r="AZ19" s="197"/>
      <c r="BA19" s="197"/>
      <c r="BB19" s="197"/>
      <c r="BC19" s="198"/>
      <c r="BD19" s="197">
        <f t="shared" si="8"/>
        <v>0</v>
      </c>
      <c r="BE19" s="199"/>
      <c r="BF19" s="200"/>
      <c r="BG19" s="200"/>
      <c r="BH19" s="200"/>
      <c r="BI19" s="200">
        <f t="shared" si="9"/>
        <v>0</v>
      </c>
      <c r="BJ19" s="64">
        <f t="shared" si="1"/>
        <v>0</v>
      </c>
      <c r="BK19" s="195">
        <f t="shared" si="10"/>
        <v>0</v>
      </c>
      <c r="BL19" s="92">
        <f t="shared" si="2"/>
        <v>0</v>
      </c>
      <c r="BM19" s="306"/>
      <c r="BN19" s="570">
        <f t="shared" si="11"/>
        <v>0</v>
      </c>
      <c r="BO19" s="306"/>
      <c r="BP19" s="306"/>
      <c r="BQ19" s="306"/>
      <c r="BR19" s="306"/>
      <c r="BS19" s="306"/>
      <c r="BT19" s="306"/>
      <c r="BU19" s="306"/>
      <c r="BV19" s="306"/>
      <c r="BW19" s="306"/>
    </row>
    <row r="20" spans="1:75" ht="15.75" thickBot="1" x14ac:dyDescent="0.3">
      <c r="A20" s="301"/>
      <c r="B20" s="303"/>
      <c r="C20" s="173"/>
      <c r="D20" s="174"/>
      <c r="E20" s="196"/>
      <c r="F20" s="196"/>
      <c r="G20" s="197"/>
      <c r="H20" s="197"/>
      <c r="I20" s="197"/>
      <c r="J20" s="197"/>
      <c r="K20" s="197"/>
      <c r="L20" s="197"/>
      <c r="M20" s="198"/>
      <c r="N20" s="197">
        <f t="shared" si="0"/>
        <v>0</v>
      </c>
      <c r="O20" s="199"/>
      <c r="P20" s="200"/>
      <c r="Q20" s="200"/>
      <c r="R20" s="200"/>
      <c r="S20" s="200">
        <f t="shared" si="3"/>
        <v>0</v>
      </c>
      <c r="T20" s="64"/>
      <c r="U20" s="195">
        <f t="shared" si="4"/>
        <v>0</v>
      </c>
      <c r="V20" s="92"/>
      <c r="W20" s="175"/>
      <c r="X20" s="173"/>
      <c r="Y20" s="174"/>
      <c r="Z20" s="196"/>
      <c r="AA20" s="196"/>
      <c r="AB20" s="197"/>
      <c r="AC20" s="197"/>
      <c r="AD20" s="197"/>
      <c r="AE20" s="197"/>
      <c r="AF20" s="197"/>
      <c r="AG20" s="197"/>
      <c r="AH20" s="198"/>
      <c r="AI20" s="197">
        <f t="shared" si="5"/>
        <v>0</v>
      </c>
      <c r="AJ20" s="199"/>
      <c r="AK20" s="200"/>
      <c r="AL20" s="200"/>
      <c r="AM20" s="200"/>
      <c r="AN20" s="200">
        <f t="shared" si="6"/>
        <v>0</v>
      </c>
      <c r="AO20" s="64"/>
      <c r="AP20" s="195">
        <f t="shared" si="7"/>
        <v>0</v>
      </c>
      <c r="AQ20" s="92"/>
      <c r="AR20" s="175"/>
      <c r="AS20" s="173"/>
      <c r="AT20" s="174"/>
      <c r="AU20" s="196"/>
      <c r="AV20" s="196"/>
      <c r="AW20" s="197"/>
      <c r="AX20" s="197"/>
      <c r="AY20" s="197"/>
      <c r="AZ20" s="197"/>
      <c r="BA20" s="197"/>
      <c r="BB20" s="197"/>
      <c r="BC20" s="198"/>
      <c r="BD20" s="197">
        <f t="shared" si="8"/>
        <v>0</v>
      </c>
      <c r="BE20" s="199"/>
      <c r="BF20" s="200"/>
      <c r="BG20" s="200"/>
      <c r="BH20" s="200"/>
      <c r="BI20" s="200">
        <f t="shared" si="9"/>
        <v>0</v>
      </c>
      <c r="BJ20" s="64">
        <f t="shared" si="1"/>
        <v>0</v>
      </c>
      <c r="BK20" s="195">
        <f t="shared" si="10"/>
        <v>0</v>
      </c>
      <c r="BL20" s="92">
        <f t="shared" si="2"/>
        <v>0</v>
      </c>
      <c r="BM20" s="306"/>
      <c r="BN20" s="570">
        <f t="shared" si="11"/>
        <v>0</v>
      </c>
      <c r="BO20" s="306"/>
      <c r="BP20" s="306"/>
      <c r="BQ20" s="306"/>
      <c r="BR20" s="306"/>
      <c r="BS20" s="306"/>
      <c r="BT20" s="306"/>
      <c r="BU20" s="306"/>
      <c r="BV20" s="306"/>
      <c r="BW20" s="306"/>
    </row>
    <row r="21" spans="1:75" ht="15.75" thickBot="1" x14ac:dyDescent="0.3">
      <c r="A21" s="301"/>
      <c r="B21" s="303"/>
      <c r="C21" s="173"/>
      <c r="D21" s="174"/>
      <c r="E21" s="196"/>
      <c r="F21" s="196"/>
      <c r="G21" s="197"/>
      <c r="H21" s="197"/>
      <c r="I21" s="197"/>
      <c r="J21" s="197"/>
      <c r="K21" s="197"/>
      <c r="L21" s="197"/>
      <c r="M21" s="198"/>
      <c r="N21" s="197">
        <f t="shared" si="0"/>
        <v>0</v>
      </c>
      <c r="O21" s="199"/>
      <c r="P21" s="200"/>
      <c r="Q21" s="200"/>
      <c r="R21" s="200"/>
      <c r="S21" s="200">
        <f t="shared" si="3"/>
        <v>0</v>
      </c>
      <c r="T21" s="64"/>
      <c r="U21" s="195">
        <f t="shared" si="4"/>
        <v>0</v>
      </c>
      <c r="V21" s="92"/>
      <c r="W21" s="175"/>
      <c r="X21" s="173"/>
      <c r="Y21" s="174"/>
      <c r="Z21" s="196"/>
      <c r="AA21" s="196"/>
      <c r="AB21" s="197"/>
      <c r="AC21" s="197"/>
      <c r="AD21" s="197"/>
      <c r="AE21" s="197"/>
      <c r="AF21" s="197"/>
      <c r="AG21" s="197"/>
      <c r="AH21" s="198"/>
      <c r="AI21" s="197">
        <f t="shared" si="5"/>
        <v>0</v>
      </c>
      <c r="AJ21" s="199"/>
      <c r="AK21" s="200"/>
      <c r="AL21" s="200"/>
      <c r="AM21" s="200"/>
      <c r="AN21" s="200">
        <f t="shared" si="6"/>
        <v>0</v>
      </c>
      <c r="AO21" s="64"/>
      <c r="AP21" s="195">
        <f t="shared" si="7"/>
        <v>0</v>
      </c>
      <c r="AQ21" s="92"/>
      <c r="AR21" s="175"/>
      <c r="AS21" s="173"/>
      <c r="AT21" s="174"/>
      <c r="AU21" s="196"/>
      <c r="AV21" s="196"/>
      <c r="AW21" s="197"/>
      <c r="AX21" s="197"/>
      <c r="AY21" s="197"/>
      <c r="AZ21" s="197"/>
      <c r="BA21" s="197"/>
      <c r="BB21" s="197"/>
      <c r="BC21" s="198"/>
      <c r="BD21" s="197">
        <f t="shared" si="8"/>
        <v>0</v>
      </c>
      <c r="BE21" s="199"/>
      <c r="BF21" s="200"/>
      <c r="BG21" s="200"/>
      <c r="BH21" s="200"/>
      <c r="BI21" s="200">
        <f t="shared" si="9"/>
        <v>0</v>
      </c>
      <c r="BJ21" s="64">
        <f t="shared" si="1"/>
        <v>0</v>
      </c>
      <c r="BK21" s="195">
        <f t="shared" si="10"/>
        <v>0</v>
      </c>
      <c r="BL21" s="92">
        <f t="shared" si="2"/>
        <v>0</v>
      </c>
      <c r="BM21" s="306"/>
      <c r="BN21" s="570">
        <f t="shared" si="11"/>
        <v>0</v>
      </c>
      <c r="BO21" s="306"/>
      <c r="BP21" s="306"/>
      <c r="BQ21" s="306"/>
      <c r="BR21" s="306"/>
      <c r="BS21" s="306"/>
      <c r="BT21" s="306"/>
      <c r="BU21" s="306"/>
      <c r="BV21" s="306"/>
      <c r="BW21" s="306"/>
    </row>
    <row r="22" spans="1:75" ht="15.75" thickBot="1" x14ac:dyDescent="0.3">
      <c r="A22" s="301"/>
      <c r="B22" s="303"/>
      <c r="C22" s="173"/>
      <c r="D22" s="174"/>
      <c r="E22" s="196"/>
      <c r="F22" s="196"/>
      <c r="G22" s="197"/>
      <c r="H22" s="197"/>
      <c r="I22" s="197"/>
      <c r="J22" s="197"/>
      <c r="K22" s="197"/>
      <c r="L22" s="197"/>
      <c r="M22" s="198"/>
      <c r="N22" s="197">
        <f t="shared" si="0"/>
        <v>0</v>
      </c>
      <c r="O22" s="199"/>
      <c r="P22" s="200"/>
      <c r="Q22" s="200"/>
      <c r="R22" s="200"/>
      <c r="S22" s="200">
        <f t="shared" si="3"/>
        <v>0</v>
      </c>
      <c r="T22" s="64"/>
      <c r="U22" s="195">
        <f t="shared" si="4"/>
        <v>0</v>
      </c>
      <c r="V22" s="92"/>
      <c r="W22" s="175"/>
      <c r="X22" s="173"/>
      <c r="Y22" s="174"/>
      <c r="Z22" s="196"/>
      <c r="AA22" s="196"/>
      <c r="AB22" s="197"/>
      <c r="AC22" s="197"/>
      <c r="AD22" s="197"/>
      <c r="AE22" s="197"/>
      <c r="AF22" s="197"/>
      <c r="AG22" s="197"/>
      <c r="AH22" s="198"/>
      <c r="AI22" s="197">
        <f t="shared" si="5"/>
        <v>0</v>
      </c>
      <c r="AJ22" s="199"/>
      <c r="AK22" s="200"/>
      <c r="AL22" s="200"/>
      <c r="AM22" s="200"/>
      <c r="AN22" s="200">
        <f t="shared" si="6"/>
        <v>0</v>
      </c>
      <c r="AO22" s="64"/>
      <c r="AP22" s="195">
        <f t="shared" si="7"/>
        <v>0</v>
      </c>
      <c r="AQ22" s="92"/>
      <c r="AR22" s="175"/>
      <c r="AS22" s="173"/>
      <c r="AT22" s="174"/>
      <c r="AU22" s="196"/>
      <c r="AV22" s="196"/>
      <c r="AW22" s="197"/>
      <c r="AX22" s="197"/>
      <c r="AY22" s="197"/>
      <c r="AZ22" s="197"/>
      <c r="BA22" s="197"/>
      <c r="BB22" s="197"/>
      <c r="BC22" s="198"/>
      <c r="BD22" s="197">
        <f t="shared" si="8"/>
        <v>0</v>
      </c>
      <c r="BE22" s="199"/>
      <c r="BF22" s="200"/>
      <c r="BG22" s="200"/>
      <c r="BH22" s="200"/>
      <c r="BI22" s="200">
        <f t="shared" si="9"/>
        <v>0</v>
      </c>
      <c r="BJ22" s="64">
        <f t="shared" si="1"/>
        <v>0</v>
      </c>
      <c r="BK22" s="195">
        <f t="shared" si="10"/>
        <v>0</v>
      </c>
      <c r="BL22" s="92">
        <f t="shared" si="2"/>
        <v>0</v>
      </c>
      <c r="BM22" s="306"/>
      <c r="BN22" s="570">
        <f t="shared" si="11"/>
        <v>0</v>
      </c>
      <c r="BO22" s="306"/>
      <c r="BP22" s="306"/>
      <c r="BQ22" s="306"/>
      <c r="BR22" s="306"/>
      <c r="BS22" s="306"/>
      <c r="BT22" s="306"/>
      <c r="BU22" s="306"/>
      <c r="BV22" s="306"/>
      <c r="BW22" s="306"/>
    </row>
    <row r="23" spans="1:75" ht="15.75" thickBot="1" x14ac:dyDescent="0.3">
      <c r="A23" s="301"/>
      <c r="B23" s="303"/>
      <c r="C23" s="173"/>
      <c r="D23" s="174"/>
      <c r="E23" s="196"/>
      <c r="F23" s="196"/>
      <c r="G23" s="197"/>
      <c r="H23" s="197"/>
      <c r="I23" s="197"/>
      <c r="J23" s="197"/>
      <c r="K23" s="197"/>
      <c r="L23" s="197"/>
      <c r="M23" s="198"/>
      <c r="N23" s="197">
        <f t="shared" si="0"/>
        <v>0</v>
      </c>
      <c r="O23" s="199"/>
      <c r="P23" s="200"/>
      <c r="Q23" s="200"/>
      <c r="R23" s="200"/>
      <c r="S23" s="200">
        <f t="shared" si="3"/>
        <v>0</v>
      </c>
      <c r="T23" s="64"/>
      <c r="U23" s="195">
        <f t="shared" si="4"/>
        <v>0</v>
      </c>
      <c r="V23" s="92"/>
      <c r="W23" s="175"/>
      <c r="X23" s="173"/>
      <c r="Y23" s="174"/>
      <c r="Z23" s="196"/>
      <c r="AA23" s="196"/>
      <c r="AB23" s="197"/>
      <c r="AC23" s="197"/>
      <c r="AD23" s="197"/>
      <c r="AE23" s="197"/>
      <c r="AF23" s="197"/>
      <c r="AG23" s="197"/>
      <c r="AH23" s="198"/>
      <c r="AI23" s="197">
        <f t="shared" si="5"/>
        <v>0</v>
      </c>
      <c r="AJ23" s="199"/>
      <c r="AK23" s="200"/>
      <c r="AL23" s="200"/>
      <c r="AM23" s="200"/>
      <c r="AN23" s="200">
        <f t="shared" si="6"/>
        <v>0</v>
      </c>
      <c r="AO23" s="64"/>
      <c r="AP23" s="195">
        <f t="shared" si="7"/>
        <v>0</v>
      </c>
      <c r="AQ23" s="92"/>
      <c r="AR23" s="175"/>
      <c r="AS23" s="173"/>
      <c r="AT23" s="174"/>
      <c r="AU23" s="196"/>
      <c r="AV23" s="196"/>
      <c r="AW23" s="197"/>
      <c r="AX23" s="197"/>
      <c r="AY23" s="197"/>
      <c r="AZ23" s="197"/>
      <c r="BA23" s="197"/>
      <c r="BB23" s="197"/>
      <c r="BC23" s="198"/>
      <c r="BD23" s="197">
        <f t="shared" si="8"/>
        <v>0</v>
      </c>
      <c r="BE23" s="199"/>
      <c r="BF23" s="200"/>
      <c r="BG23" s="200"/>
      <c r="BH23" s="200"/>
      <c r="BI23" s="200">
        <f t="shared" si="9"/>
        <v>0</v>
      </c>
      <c r="BJ23" s="64">
        <f t="shared" si="1"/>
        <v>0</v>
      </c>
      <c r="BK23" s="195">
        <f t="shared" si="10"/>
        <v>0</v>
      </c>
      <c r="BL23" s="92">
        <f t="shared" si="2"/>
        <v>0</v>
      </c>
      <c r="BM23" s="306"/>
      <c r="BN23" s="570">
        <f t="shared" si="11"/>
        <v>0</v>
      </c>
      <c r="BO23" s="306"/>
      <c r="BP23" s="306"/>
      <c r="BQ23" s="306"/>
      <c r="BR23" s="306"/>
      <c r="BS23" s="306"/>
      <c r="BT23" s="306"/>
      <c r="BU23" s="306"/>
      <c r="BV23" s="306"/>
      <c r="BW23" s="306"/>
    </row>
    <row r="24" spans="1:75" ht="15.75" thickBot="1" x14ac:dyDescent="0.3">
      <c r="A24" s="301"/>
      <c r="B24" s="303"/>
      <c r="C24" s="173"/>
      <c r="D24" s="174"/>
      <c r="E24" s="196"/>
      <c r="F24" s="196"/>
      <c r="G24" s="197"/>
      <c r="H24" s="197"/>
      <c r="I24" s="197"/>
      <c r="J24" s="197"/>
      <c r="K24" s="197"/>
      <c r="L24" s="197"/>
      <c r="M24" s="198"/>
      <c r="N24" s="197">
        <f t="shared" si="0"/>
        <v>0</v>
      </c>
      <c r="O24" s="199"/>
      <c r="P24" s="200"/>
      <c r="Q24" s="200"/>
      <c r="R24" s="200"/>
      <c r="S24" s="200">
        <f t="shared" si="3"/>
        <v>0</v>
      </c>
      <c r="T24" s="64"/>
      <c r="U24" s="195">
        <f t="shared" si="4"/>
        <v>0</v>
      </c>
      <c r="V24" s="92"/>
      <c r="W24" s="175"/>
      <c r="X24" s="173"/>
      <c r="Y24" s="174"/>
      <c r="Z24" s="196"/>
      <c r="AA24" s="196"/>
      <c r="AB24" s="197"/>
      <c r="AC24" s="197"/>
      <c r="AD24" s="197"/>
      <c r="AE24" s="197"/>
      <c r="AF24" s="197"/>
      <c r="AG24" s="197"/>
      <c r="AH24" s="198"/>
      <c r="AI24" s="197">
        <f t="shared" si="5"/>
        <v>0</v>
      </c>
      <c r="AJ24" s="199"/>
      <c r="AK24" s="200"/>
      <c r="AL24" s="200"/>
      <c r="AM24" s="200"/>
      <c r="AN24" s="200">
        <f t="shared" si="6"/>
        <v>0</v>
      </c>
      <c r="AO24" s="64"/>
      <c r="AP24" s="195">
        <f t="shared" si="7"/>
        <v>0</v>
      </c>
      <c r="AQ24" s="92"/>
      <c r="AR24" s="175"/>
      <c r="AS24" s="173"/>
      <c r="AT24" s="174"/>
      <c r="AU24" s="196"/>
      <c r="AV24" s="196"/>
      <c r="AW24" s="197"/>
      <c r="AX24" s="197"/>
      <c r="AY24" s="197"/>
      <c r="AZ24" s="197"/>
      <c r="BA24" s="197"/>
      <c r="BB24" s="197"/>
      <c r="BC24" s="198"/>
      <c r="BD24" s="197">
        <f t="shared" si="8"/>
        <v>0</v>
      </c>
      <c r="BE24" s="199"/>
      <c r="BF24" s="200"/>
      <c r="BG24" s="200"/>
      <c r="BH24" s="200"/>
      <c r="BI24" s="200">
        <f t="shared" si="9"/>
        <v>0</v>
      </c>
      <c r="BJ24" s="64">
        <f t="shared" si="1"/>
        <v>0</v>
      </c>
      <c r="BK24" s="195">
        <f t="shared" si="10"/>
        <v>0</v>
      </c>
      <c r="BL24" s="92">
        <f t="shared" si="2"/>
        <v>0</v>
      </c>
      <c r="BM24" s="306"/>
      <c r="BN24" s="570">
        <f t="shared" si="11"/>
        <v>0</v>
      </c>
      <c r="BO24" s="306"/>
      <c r="BP24" s="306"/>
      <c r="BQ24" s="306"/>
      <c r="BR24" s="306"/>
      <c r="BS24" s="306"/>
      <c r="BT24" s="306"/>
      <c r="BU24" s="306"/>
      <c r="BV24" s="306"/>
      <c r="BW24" s="306"/>
    </row>
    <row r="25" spans="1:75" ht="15.75" thickBot="1" x14ac:dyDescent="0.3">
      <c r="A25" s="301"/>
      <c r="B25" s="303"/>
      <c r="C25" s="173"/>
      <c r="D25" s="174"/>
      <c r="E25" s="196"/>
      <c r="F25" s="196"/>
      <c r="G25" s="197"/>
      <c r="H25" s="197"/>
      <c r="I25" s="197"/>
      <c r="J25" s="197"/>
      <c r="K25" s="197"/>
      <c r="L25" s="197"/>
      <c r="M25" s="198"/>
      <c r="N25" s="197">
        <f t="shared" si="0"/>
        <v>0</v>
      </c>
      <c r="O25" s="199"/>
      <c r="P25" s="200"/>
      <c r="Q25" s="200"/>
      <c r="R25" s="200"/>
      <c r="S25" s="200">
        <f t="shared" si="3"/>
        <v>0</v>
      </c>
      <c r="T25" s="64"/>
      <c r="U25" s="195">
        <f t="shared" si="4"/>
        <v>0</v>
      </c>
      <c r="V25" s="92"/>
      <c r="W25" s="175"/>
      <c r="X25" s="173"/>
      <c r="Y25" s="174"/>
      <c r="Z25" s="196"/>
      <c r="AA25" s="196"/>
      <c r="AB25" s="197"/>
      <c r="AC25" s="197"/>
      <c r="AD25" s="197"/>
      <c r="AE25" s="197"/>
      <c r="AF25" s="197"/>
      <c r="AG25" s="197"/>
      <c r="AH25" s="198"/>
      <c r="AI25" s="197">
        <f t="shared" si="5"/>
        <v>0</v>
      </c>
      <c r="AJ25" s="199"/>
      <c r="AK25" s="200"/>
      <c r="AL25" s="200"/>
      <c r="AM25" s="200"/>
      <c r="AN25" s="200">
        <f t="shared" si="6"/>
        <v>0</v>
      </c>
      <c r="AO25" s="64"/>
      <c r="AP25" s="195">
        <f t="shared" si="7"/>
        <v>0</v>
      </c>
      <c r="AQ25" s="92"/>
      <c r="AR25" s="175"/>
      <c r="AS25" s="173"/>
      <c r="AT25" s="174"/>
      <c r="AU25" s="196"/>
      <c r="AV25" s="196"/>
      <c r="AW25" s="197"/>
      <c r="AX25" s="197"/>
      <c r="AY25" s="197"/>
      <c r="AZ25" s="197"/>
      <c r="BA25" s="197"/>
      <c r="BB25" s="197"/>
      <c r="BC25" s="198"/>
      <c r="BD25" s="197">
        <f t="shared" si="8"/>
        <v>0</v>
      </c>
      <c r="BE25" s="199"/>
      <c r="BF25" s="200"/>
      <c r="BG25" s="200"/>
      <c r="BH25" s="200"/>
      <c r="BI25" s="200">
        <f t="shared" si="9"/>
        <v>0</v>
      </c>
      <c r="BJ25" s="64">
        <f t="shared" si="1"/>
        <v>0</v>
      </c>
      <c r="BK25" s="195">
        <f t="shared" si="10"/>
        <v>0</v>
      </c>
      <c r="BL25" s="92">
        <f t="shared" si="2"/>
        <v>0</v>
      </c>
      <c r="BM25" s="306"/>
      <c r="BN25" s="570">
        <f t="shared" si="11"/>
        <v>0</v>
      </c>
      <c r="BO25" s="306"/>
      <c r="BP25" s="306"/>
      <c r="BQ25" s="306"/>
      <c r="BR25" s="306"/>
      <c r="BS25" s="306"/>
      <c r="BT25" s="306"/>
      <c r="BU25" s="306"/>
      <c r="BV25" s="306"/>
      <c r="BW25" s="306"/>
    </row>
    <row r="26" spans="1:75" ht="15.75" thickBot="1" x14ac:dyDescent="0.3">
      <c r="A26" s="301"/>
      <c r="B26" s="303"/>
      <c r="C26" s="173"/>
      <c r="D26" s="174"/>
      <c r="E26" s="196"/>
      <c r="F26" s="196"/>
      <c r="G26" s="197"/>
      <c r="H26" s="197"/>
      <c r="I26" s="197"/>
      <c r="J26" s="197"/>
      <c r="K26" s="197"/>
      <c r="L26" s="197"/>
      <c r="M26" s="198"/>
      <c r="N26" s="197">
        <f t="shared" si="0"/>
        <v>0</v>
      </c>
      <c r="O26" s="199"/>
      <c r="P26" s="200"/>
      <c r="Q26" s="200"/>
      <c r="R26" s="200"/>
      <c r="S26" s="200">
        <f t="shared" si="3"/>
        <v>0</v>
      </c>
      <c r="T26" s="64"/>
      <c r="U26" s="195">
        <f t="shared" si="4"/>
        <v>0</v>
      </c>
      <c r="V26" s="92"/>
      <c r="W26" s="175"/>
      <c r="X26" s="173"/>
      <c r="Y26" s="174"/>
      <c r="Z26" s="196"/>
      <c r="AA26" s="196"/>
      <c r="AB26" s="197"/>
      <c r="AC26" s="197"/>
      <c r="AD26" s="197"/>
      <c r="AE26" s="197"/>
      <c r="AF26" s="197"/>
      <c r="AG26" s="197"/>
      <c r="AH26" s="198"/>
      <c r="AI26" s="197">
        <f t="shared" si="5"/>
        <v>0</v>
      </c>
      <c r="AJ26" s="199"/>
      <c r="AK26" s="200"/>
      <c r="AL26" s="200"/>
      <c r="AM26" s="200"/>
      <c r="AN26" s="200">
        <f t="shared" si="6"/>
        <v>0</v>
      </c>
      <c r="AO26" s="64"/>
      <c r="AP26" s="195">
        <f t="shared" si="7"/>
        <v>0</v>
      </c>
      <c r="AQ26" s="92"/>
      <c r="AR26" s="175"/>
      <c r="AS26" s="173"/>
      <c r="AT26" s="174"/>
      <c r="AU26" s="196"/>
      <c r="AV26" s="196"/>
      <c r="AW26" s="197"/>
      <c r="AX26" s="197"/>
      <c r="AY26" s="197"/>
      <c r="AZ26" s="197"/>
      <c r="BA26" s="197"/>
      <c r="BB26" s="197"/>
      <c r="BC26" s="198"/>
      <c r="BD26" s="197">
        <f t="shared" si="8"/>
        <v>0</v>
      </c>
      <c r="BE26" s="199"/>
      <c r="BF26" s="200"/>
      <c r="BG26" s="200"/>
      <c r="BH26" s="200"/>
      <c r="BI26" s="200">
        <f t="shared" si="9"/>
        <v>0</v>
      </c>
      <c r="BJ26" s="64">
        <f t="shared" si="1"/>
        <v>0</v>
      </c>
      <c r="BK26" s="195">
        <f t="shared" si="10"/>
        <v>0</v>
      </c>
      <c r="BL26" s="92">
        <f t="shared" si="2"/>
        <v>0</v>
      </c>
      <c r="BM26" s="306"/>
      <c r="BN26" s="570">
        <f t="shared" si="11"/>
        <v>0</v>
      </c>
      <c r="BO26" s="306"/>
      <c r="BP26" s="306"/>
      <c r="BQ26" s="306"/>
      <c r="BR26" s="306"/>
      <c r="BS26" s="306"/>
      <c r="BT26" s="306"/>
      <c r="BU26" s="306"/>
      <c r="BV26" s="306"/>
      <c r="BW26" s="306"/>
    </row>
    <row r="27" spans="1:75" ht="15.75" thickBot="1" x14ac:dyDescent="0.3">
      <c r="A27" s="301"/>
      <c r="B27" s="303"/>
      <c r="C27" s="173"/>
      <c r="D27" s="174"/>
      <c r="E27" s="196"/>
      <c r="F27" s="196"/>
      <c r="G27" s="197"/>
      <c r="H27" s="197"/>
      <c r="I27" s="197"/>
      <c r="J27" s="197"/>
      <c r="K27" s="197"/>
      <c r="L27" s="197"/>
      <c r="M27" s="198"/>
      <c r="N27" s="197">
        <f t="shared" si="0"/>
        <v>0</v>
      </c>
      <c r="O27" s="199"/>
      <c r="P27" s="200"/>
      <c r="Q27" s="200"/>
      <c r="R27" s="200"/>
      <c r="S27" s="200">
        <f t="shared" si="3"/>
        <v>0</v>
      </c>
      <c r="T27" s="64"/>
      <c r="U27" s="195">
        <f t="shared" si="4"/>
        <v>0</v>
      </c>
      <c r="V27" s="92"/>
      <c r="W27" s="175"/>
      <c r="X27" s="173"/>
      <c r="Y27" s="174"/>
      <c r="Z27" s="196"/>
      <c r="AA27" s="196"/>
      <c r="AB27" s="197"/>
      <c r="AC27" s="197"/>
      <c r="AD27" s="197"/>
      <c r="AE27" s="197"/>
      <c r="AF27" s="197"/>
      <c r="AG27" s="197"/>
      <c r="AH27" s="198"/>
      <c r="AI27" s="197">
        <f t="shared" si="5"/>
        <v>0</v>
      </c>
      <c r="AJ27" s="199"/>
      <c r="AK27" s="200"/>
      <c r="AL27" s="200"/>
      <c r="AM27" s="200"/>
      <c r="AN27" s="200">
        <f t="shared" si="6"/>
        <v>0</v>
      </c>
      <c r="AO27" s="64"/>
      <c r="AP27" s="195">
        <f t="shared" si="7"/>
        <v>0</v>
      </c>
      <c r="AQ27" s="92"/>
      <c r="AR27" s="175"/>
      <c r="AS27" s="173"/>
      <c r="AT27" s="174"/>
      <c r="AU27" s="196"/>
      <c r="AV27" s="196"/>
      <c r="AW27" s="197"/>
      <c r="AX27" s="197"/>
      <c r="AY27" s="197"/>
      <c r="AZ27" s="197"/>
      <c r="BA27" s="197"/>
      <c r="BB27" s="197"/>
      <c r="BC27" s="198"/>
      <c r="BD27" s="197">
        <f t="shared" si="8"/>
        <v>0</v>
      </c>
      <c r="BE27" s="199"/>
      <c r="BF27" s="200"/>
      <c r="BG27" s="200"/>
      <c r="BH27" s="200"/>
      <c r="BI27" s="200">
        <f t="shared" si="9"/>
        <v>0</v>
      </c>
      <c r="BJ27" s="64">
        <f t="shared" si="1"/>
        <v>0</v>
      </c>
      <c r="BK27" s="195">
        <f t="shared" si="10"/>
        <v>0</v>
      </c>
      <c r="BL27" s="92">
        <f t="shared" si="2"/>
        <v>0</v>
      </c>
      <c r="BM27" s="306"/>
      <c r="BN27" s="570">
        <f t="shared" si="11"/>
        <v>0</v>
      </c>
      <c r="BO27" s="306"/>
      <c r="BP27" s="306"/>
      <c r="BQ27" s="306"/>
      <c r="BR27" s="306"/>
      <c r="BS27" s="306"/>
      <c r="BT27" s="306"/>
      <c r="BU27" s="306"/>
      <c r="BV27" s="306"/>
      <c r="BW27" s="306"/>
    </row>
    <row r="28" spans="1:75" ht="15.75" thickBot="1" x14ac:dyDescent="0.3">
      <c r="A28" s="301"/>
      <c r="B28" s="303"/>
      <c r="C28" s="173"/>
      <c r="D28" s="174"/>
      <c r="E28" s="196"/>
      <c r="F28" s="196"/>
      <c r="G28" s="197"/>
      <c r="H28" s="197"/>
      <c r="I28" s="197"/>
      <c r="J28" s="197"/>
      <c r="K28" s="197"/>
      <c r="L28" s="197"/>
      <c r="M28" s="198"/>
      <c r="N28" s="197">
        <f t="shared" si="0"/>
        <v>0</v>
      </c>
      <c r="O28" s="199"/>
      <c r="P28" s="200"/>
      <c r="Q28" s="200"/>
      <c r="R28" s="200"/>
      <c r="S28" s="200">
        <f t="shared" si="3"/>
        <v>0</v>
      </c>
      <c r="T28" s="64"/>
      <c r="U28" s="195">
        <f t="shared" si="4"/>
        <v>0</v>
      </c>
      <c r="V28" s="92"/>
      <c r="W28" s="175"/>
      <c r="X28" s="173"/>
      <c r="Y28" s="174"/>
      <c r="Z28" s="196"/>
      <c r="AA28" s="196"/>
      <c r="AB28" s="197"/>
      <c r="AC28" s="197"/>
      <c r="AD28" s="197"/>
      <c r="AE28" s="197"/>
      <c r="AF28" s="197"/>
      <c r="AG28" s="197"/>
      <c r="AH28" s="198"/>
      <c r="AI28" s="197">
        <f t="shared" si="5"/>
        <v>0</v>
      </c>
      <c r="AJ28" s="199"/>
      <c r="AK28" s="200"/>
      <c r="AL28" s="200"/>
      <c r="AM28" s="200"/>
      <c r="AN28" s="200">
        <f t="shared" si="6"/>
        <v>0</v>
      </c>
      <c r="AO28" s="64"/>
      <c r="AP28" s="195">
        <f t="shared" si="7"/>
        <v>0</v>
      </c>
      <c r="AQ28" s="92"/>
      <c r="AR28" s="175"/>
      <c r="AS28" s="173"/>
      <c r="AT28" s="174"/>
      <c r="AU28" s="196"/>
      <c r="AV28" s="196"/>
      <c r="AW28" s="197"/>
      <c r="AX28" s="197"/>
      <c r="AY28" s="197"/>
      <c r="AZ28" s="197"/>
      <c r="BA28" s="197"/>
      <c r="BB28" s="197"/>
      <c r="BC28" s="198"/>
      <c r="BD28" s="197">
        <f t="shared" si="8"/>
        <v>0</v>
      </c>
      <c r="BE28" s="199"/>
      <c r="BF28" s="200"/>
      <c r="BG28" s="200"/>
      <c r="BH28" s="200"/>
      <c r="BI28" s="200">
        <f t="shared" si="9"/>
        <v>0</v>
      </c>
      <c r="BJ28" s="64">
        <f t="shared" si="1"/>
        <v>0</v>
      </c>
      <c r="BK28" s="195">
        <f t="shared" si="10"/>
        <v>0</v>
      </c>
      <c r="BL28" s="92">
        <f t="shared" si="2"/>
        <v>0</v>
      </c>
      <c r="BM28" s="306"/>
      <c r="BN28" s="570">
        <f t="shared" si="11"/>
        <v>0</v>
      </c>
      <c r="BO28" s="306"/>
      <c r="BP28" s="306"/>
      <c r="BQ28" s="306"/>
      <c r="BR28" s="306"/>
      <c r="BS28" s="306"/>
      <c r="BT28" s="306"/>
      <c r="BU28" s="306"/>
      <c r="BV28" s="306"/>
      <c r="BW28" s="306"/>
    </row>
    <row r="29" spans="1:75" ht="15.75" thickBot="1" x14ac:dyDescent="0.3">
      <c r="A29" s="301"/>
      <c r="B29" s="303"/>
      <c r="C29" s="173"/>
      <c r="D29" s="174"/>
      <c r="E29" s="196"/>
      <c r="F29" s="196"/>
      <c r="G29" s="197"/>
      <c r="H29" s="197"/>
      <c r="I29" s="197"/>
      <c r="J29" s="197"/>
      <c r="K29" s="197"/>
      <c r="L29" s="197"/>
      <c r="M29" s="198"/>
      <c r="N29" s="197">
        <f t="shared" si="0"/>
        <v>0</v>
      </c>
      <c r="O29" s="199"/>
      <c r="P29" s="200"/>
      <c r="Q29" s="200"/>
      <c r="R29" s="200"/>
      <c r="S29" s="200">
        <f t="shared" si="3"/>
        <v>0</v>
      </c>
      <c r="T29" s="64"/>
      <c r="U29" s="195">
        <f t="shared" si="4"/>
        <v>0</v>
      </c>
      <c r="V29" s="92"/>
      <c r="W29" s="175"/>
      <c r="X29" s="173"/>
      <c r="Y29" s="174"/>
      <c r="Z29" s="196"/>
      <c r="AA29" s="196"/>
      <c r="AB29" s="197"/>
      <c r="AC29" s="197"/>
      <c r="AD29" s="197"/>
      <c r="AE29" s="197"/>
      <c r="AF29" s="197"/>
      <c r="AG29" s="197"/>
      <c r="AH29" s="198"/>
      <c r="AI29" s="197">
        <f t="shared" si="5"/>
        <v>0</v>
      </c>
      <c r="AJ29" s="199"/>
      <c r="AK29" s="200"/>
      <c r="AL29" s="200"/>
      <c r="AM29" s="200"/>
      <c r="AN29" s="200">
        <f t="shared" si="6"/>
        <v>0</v>
      </c>
      <c r="AO29" s="64"/>
      <c r="AP29" s="195">
        <f t="shared" si="7"/>
        <v>0</v>
      </c>
      <c r="AQ29" s="92"/>
      <c r="AR29" s="175"/>
      <c r="AS29" s="173"/>
      <c r="AT29" s="174"/>
      <c r="AU29" s="196"/>
      <c r="AV29" s="196"/>
      <c r="AW29" s="197"/>
      <c r="AX29" s="197"/>
      <c r="AY29" s="197"/>
      <c r="AZ29" s="197"/>
      <c r="BA29" s="197"/>
      <c r="BB29" s="197"/>
      <c r="BC29" s="198"/>
      <c r="BD29" s="197">
        <f t="shared" si="8"/>
        <v>0</v>
      </c>
      <c r="BE29" s="199"/>
      <c r="BF29" s="200"/>
      <c r="BG29" s="200"/>
      <c r="BH29" s="200"/>
      <c r="BI29" s="200">
        <f t="shared" si="9"/>
        <v>0</v>
      </c>
      <c r="BJ29" s="64">
        <f t="shared" si="1"/>
        <v>0</v>
      </c>
      <c r="BK29" s="195">
        <f t="shared" si="10"/>
        <v>0</v>
      </c>
      <c r="BL29" s="92">
        <f t="shared" si="2"/>
        <v>0</v>
      </c>
      <c r="BM29" s="306"/>
      <c r="BN29" s="570">
        <f t="shared" si="11"/>
        <v>0</v>
      </c>
      <c r="BO29" s="306"/>
      <c r="BP29" s="306"/>
      <c r="BQ29" s="306"/>
      <c r="BR29" s="306"/>
      <c r="BS29" s="306"/>
      <c r="BT29" s="306"/>
      <c r="BU29" s="306"/>
      <c r="BV29" s="306"/>
      <c r="BW29" s="306"/>
    </row>
    <row r="30" spans="1:75" ht="15.75" thickBot="1" x14ac:dyDescent="0.3">
      <c r="A30" s="301"/>
      <c r="B30" s="303"/>
      <c r="C30" s="173"/>
      <c r="D30" s="174"/>
      <c r="E30" s="196"/>
      <c r="F30" s="196"/>
      <c r="G30" s="197"/>
      <c r="H30" s="197"/>
      <c r="I30" s="197"/>
      <c r="J30" s="197"/>
      <c r="K30" s="197"/>
      <c r="L30" s="197"/>
      <c r="M30" s="198"/>
      <c r="N30" s="197">
        <f t="shared" si="0"/>
        <v>0</v>
      </c>
      <c r="O30" s="199"/>
      <c r="P30" s="200"/>
      <c r="Q30" s="200"/>
      <c r="R30" s="200"/>
      <c r="S30" s="200">
        <f t="shared" si="3"/>
        <v>0</v>
      </c>
      <c r="T30" s="64"/>
      <c r="U30" s="195">
        <f t="shared" si="4"/>
        <v>0</v>
      </c>
      <c r="V30" s="92"/>
      <c r="W30" s="175"/>
      <c r="X30" s="173"/>
      <c r="Y30" s="174"/>
      <c r="Z30" s="196"/>
      <c r="AA30" s="196"/>
      <c r="AB30" s="197"/>
      <c r="AC30" s="197"/>
      <c r="AD30" s="197"/>
      <c r="AE30" s="197"/>
      <c r="AF30" s="197"/>
      <c r="AG30" s="197"/>
      <c r="AH30" s="198"/>
      <c r="AI30" s="197">
        <f t="shared" si="5"/>
        <v>0</v>
      </c>
      <c r="AJ30" s="199"/>
      <c r="AK30" s="200"/>
      <c r="AL30" s="200"/>
      <c r="AM30" s="200"/>
      <c r="AN30" s="200">
        <f t="shared" si="6"/>
        <v>0</v>
      </c>
      <c r="AO30" s="64"/>
      <c r="AP30" s="195">
        <f t="shared" si="7"/>
        <v>0</v>
      </c>
      <c r="AQ30" s="92"/>
      <c r="AR30" s="175"/>
      <c r="AS30" s="173"/>
      <c r="AT30" s="174"/>
      <c r="AU30" s="196"/>
      <c r="AV30" s="196"/>
      <c r="AW30" s="197"/>
      <c r="AX30" s="197"/>
      <c r="AY30" s="197"/>
      <c r="AZ30" s="197"/>
      <c r="BA30" s="197"/>
      <c r="BB30" s="197"/>
      <c r="BC30" s="198"/>
      <c r="BD30" s="197">
        <f t="shared" si="8"/>
        <v>0</v>
      </c>
      <c r="BE30" s="199"/>
      <c r="BF30" s="200"/>
      <c r="BG30" s="200"/>
      <c r="BH30" s="200"/>
      <c r="BI30" s="200">
        <f t="shared" si="9"/>
        <v>0</v>
      </c>
      <c r="BJ30" s="64">
        <f t="shared" si="1"/>
        <v>0</v>
      </c>
      <c r="BK30" s="195">
        <f t="shared" si="10"/>
        <v>0</v>
      </c>
      <c r="BL30" s="92">
        <f t="shared" si="2"/>
        <v>0</v>
      </c>
      <c r="BM30" s="306"/>
      <c r="BN30" s="570">
        <f t="shared" si="11"/>
        <v>0</v>
      </c>
      <c r="BO30" s="306"/>
      <c r="BP30" s="306"/>
      <c r="BQ30" s="306"/>
      <c r="BR30" s="306"/>
      <c r="BS30" s="306"/>
      <c r="BT30" s="306"/>
      <c r="BU30" s="306"/>
      <c r="BV30" s="306"/>
      <c r="BW30" s="306"/>
    </row>
    <row r="31" spans="1:75" ht="15.75" thickBot="1" x14ac:dyDescent="0.3">
      <c r="A31" s="301"/>
      <c r="B31" s="303"/>
      <c r="C31" s="173"/>
      <c r="D31" s="174"/>
      <c r="E31" s="196"/>
      <c r="F31" s="196"/>
      <c r="G31" s="197"/>
      <c r="H31" s="197"/>
      <c r="I31" s="197"/>
      <c r="J31" s="197"/>
      <c r="K31" s="197"/>
      <c r="L31" s="197"/>
      <c r="M31" s="198"/>
      <c r="N31" s="197">
        <f t="shared" si="0"/>
        <v>0</v>
      </c>
      <c r="O31" s="199"/>
      <c r="P31" s="200"/>
      <c r="Q31" s="200"/>
      <c r="R31" s="200"/>
      <c r="S31" s="200">
        <f t="shared" si="3"/>
        <v>0</v>
      </c>
      <c r="T31" s="64"/>
      <c r="U31" s="195">
        <f t="shared" si="4"/>
        <v>0</v>
      </c>
      <c r="V31" s="92"/>
      <c r="W31" s="175"/>
      <c r="X31" s="173"/>
      <c r="Y31" s="174"/>
      <c r="Z31" s="196"/>
      <c r="AA31" s="196"/>
      <c r="AB31" s="197"/>
      <c r="AC31" s="197"/>
      <c r="AD31" s="197"/>
      <c r="AE31" s="197"/>
      <c r="AF31" s="197"/>
      <c r="AG31" s="197"/>
      <c r="AH31" s="198"/>
      <c r="AI31" s="197">
        <f t="shared" si="5"/>
        <v>0</v>
      </c>
      <c r="AJ31" s="199"/>
      <c r="AK31" s="200"/>
      <c r="AL31" s="200"/>
      <c r="AM31" s="200"/>
      <c r="AN31" s="200">
        <f t="shared" si="6"/>
        <v>0</v>
      </c>
      <c r="AO31" s="64"/>
      <c r="AP31" s="195">
        <f t="shared" si="7"/>
        <v>0</v>
      </c>
      <c r="AQ31" s="92"/>
      <c r="AR31" s="175"/>
      <c r="AS31" s="173"/>
      <c r="AT31" s="174"/>
      <c r="AU31" s="196"/>
      <c r="AV31" s="196"/>
      <c r="AW31" s="197"/>
      <c r="AX31" s="197"/>
      <c r="AY31" s="197"/>
      <c r="AZ31" s="197"/>
      <c r="BA31" s="197"/>
      <c r="BB31" s="197"/>
      <c r="BC31" s="198"/>
      <c r="BD31" s="197">
        <f t="shared" si="8"/>
        <v>0</v>
      </c>
      <c r="BE31" s="199"/>
      <c r="BF31" s="200"/>
      <c r="BG31" s="200"/>
      <c r="BH31" s="200"/>
      <c r="BI31" s="200">
        <f t="shared" si="9"/>
        <v>0</v>
      </c>
      <c r="BJ31" s="64">
        <f t="shared" si="1"/>
        <v>0</v>
      </c>
      <c r="BK31" s="195">
        <f t="shared" si="10"/>
        <v>0</v>
      </c>
      <c r="BL31" s="92">
        <f t="shared" si="2"/>
        <v>0</v>
      </c>
      <c r="BM31" s="306"/>
      <c r="BN31" s="570">
        <f t="shared" si="11"/>
        <v>0</v>
      </c>
      <c r="BO31" s="306"/>
      <c r="BP31" s="306"/>
      <c r="BQ31" s="306"/>
      <c r="BR31" s="306"/>
      <c r="BS31" s="306"/>
      <c r="BT31" s="306"/>
      <c r="BU31" s="306"/>
      <c r="BV31" s="306"/>
      <c r="BW31" s="306"/>
    </row>
    <row r="32" spans="1:75" ht="15.75" thickBot="1" x14ac:dyDescent="0.3">
      <c r="A32" s="301"/>
      <c r="B32" s="303"/>
      <c r="C32" s="173"/>
      <c r="D32" s="174"/>
      <c r="E32" s="196"/>
      <c r="F32" s="196"/>
      <c r="G32" s="197"/>
      <c r="H32" s="197"/>
      <c r="I32" s="197"/>
      <c r="J32" s="197"/>
      <c r="K32" s="197"/>
      <c r="L32" s="197"/>
      <c r="M32" s="198"/>
      <c r="N32" s="197">
        <f t="shared" si="0"/>
        <v>0</v>
      </c>
      <c r="O32" s="199"/>
      <c r="P32" s="200"/>
      <c r="Q32" s="200"/>
      <c r="R32" s="200"/>
      <c r="S32" s="200">
        <f t="shared" si="3"/>
        <v>0</v>
      </c>
      <c r="T32" s="64"/>
      <c r="U32" s="195">
        <f t="shared" si="4"/>
        <v>0</v>
      </c>
      <c r="V32" s="92"/>
      <c r="W32" s="175"/>
      <c r="X32" s="173"/>
      <c r="Y32" s="174"/>
      <c r="Z32" s="196"/>
      <c r="AA32" s="196"/>
      <c r="AB32" s="197"/>
      <c r="AC32" s="197"/>
      <c r="AD32" s="197"/>
      <c r="AE32" s="197"/>
      <c r="AF32" s="197"/>
      <c r="AG32" s="197"/>
      <c r="AH32" s="198"/>
      <c r="AI32" s="197">
        <f t="shared" si="5"/>
        <v>0</v>
      </c>
      <c r="AJ32" s="199"/>
      <c r="AK32" s="200"/>
      <c r="AL32" s="200"/>
      <c r="AM32" s="200"/>
      <c r="AN32" s="200">
        <f t="shared" si="6"/>
        <v>0</v>
      </c>
      <c r="AO32" s="64"/>
      <c r="AP32" s="195">
        <f t="shared" si="7"/>
        <v>0</v>
      </c>
      <c r="AQ32" s="92"/>
      <c r="AR32" s="175"/>
      <c r="AS32" s="173"/>
      <c r="AT32" s="174"/>
      <c r="AU32" s="196"/>
      <c r="AV32" s="196"/>
      <c r="AW32" s="197"/>
      <c r="AX32" s="197"/>
      <c r="AY32" s="197"/>
      <c r="AZ32" s="197"/>
      <c r="BA32" s="197"/>
      <c r="BB32" s="197"/>
      <c r="BC32" s="198"/>
      <c r="BD32" s="197">
        <f t="shared" si="8"/>
        <v>0</v>
      </c>
      <c r="BE32" s="199"/>
      <c r="BF32" s="200"/>
      <c r="BG32" s="200"/>
      <c r="BH32" s="200"/>
      <c r="BI32" s="200">
        <f t="shared" si="9"/>
        <v>0</v>
      </c>
      <c r="BJ32" s="64">
        <f t="shared" si="1"/>
        <v>0</v>
      </c>
      <c r="BK32" s="195">
        <f t="shared" si="10"/>
        <v>0</v>
      </c>
      <c r="BL32" s="92">
        <f t="shared" si="2"/>
        <v>0</v>
      </c>
      <c r="BM32" s="306"/>
      <c r="BN32" s="570">
        <f t="shared" si="11"/>
        <v>0</v>
      </c>
      <c r="BO32" s="306"/>
      <c r="BP32" s="306"/>
      <c r="BQ32" s="306"/>
      <c r="BR32" s="306"/>
      <c r="BS32" s="306"/>
      <c r="BT32" s="306"/>
      <c r="BU32" s="306"/>
      <c r="BV32" s="306"/>
      <c r="BW32" s="306"/>
    </row>
    <row r="33" spans="1:75" ht="15.75" thickBot="1" x14ac:dyDescent="0.3">
      <c r="A33" s="301"/>
      <c r="B33" s="303"/>
      <c r="C33" s="173"/>
      <c r="D33" s="174"/>
      <c r="E33" s="196"/>
      <c r="F33" s="196"/>
      <c r="G33" s="197"/>
      <c r="H33" s="197"/>
      <c r="I33" s="197"/>
      <c r="J33" s="197"/>
      <c r="K33" s="197"/>
      <c r="L33" s="197"/>
      <c r="M33" s="198"/>
      <c r="N33" s="197">
        <f t="shared" si="0"/>
        <v>0</v>
      </c>
      <c r="O33" s="199"/>
      <c r="P33" s="200"/>
      <c r="Q33" s="200"/>
      <c r="R33" s="200"/>
      <c r="S33" s="200">
        <f t="shared" si="3"/>
        <v>0</v>
      </c>
      <c r="T33" s="64"/>
      <c r="U33" s="195">
        <f t="shared" si="4"/>
        <v>0</v>
      </c>
      <c r="V33" s="92"/>
      <c r="W33" s="175"/>
      <c r="X33" s="173"/>
      <c r="Y33" s="174"/>
      <c r="Z33" s="196"/>
      <c r="AA33" s="196"/>
      <c r="AB33" s="197"/>
      <c r="AC33" s="197"/>
      <c r="AD33" s="197"/>
      <c r="AE33" s="197"/>
      <c r="AF33" s="197"/>
      <c r="AG33" s="197"/>
      <c r="AH33" s="198"/>
      <c r="AI33" s="197">
        <f t="shared" si="5"/>
        <v>0</v>
      </c>
      <c r="AJ33" s="199"/>
      <c r="AK33" s="200"/>
      <c r="AL33" s="200"/>
      <c r="AM33" s="200"/>
      <c r="AN33" s="200">
        <f t="shared" si="6"/>
        <v>0</v>
      </c>
      <c r="AO33" s="64"/>
      <c r="AP33" s="195">
        <f t="shared" si="7"/>
        <v>0</v>
      </c>
      <c r="AQ33" s="92"/>
      <c r="AR33" s="175"/>
      <c r="AS33" s="173"/>
      <c r="AT33" s="174"/>
      <c r="AU33" s="196"/>
      <c r="AV33" s="196"/>
      <c r="AW33" s="197"/>
      <c r="AX33" s="197"/>
      <c r="AY33" s="197"/>
      <c r="AZ33" s="197"/>
      <c r="BA33" s="197"/>
      <c r="BB33" s="197"/>
      <c r="BC33" s="198"/>
      <c r="BD33" s="197">
        <f t="shared" si="8"/>
        <v>0</v>
      </c>
      <c r="BE33" s="199"/>
      <c r="BF33" s="200"/>
      <c r="BG33" s="200"/>
      <c r="BH33" s="200"/>
      <c r="BI33" s="200">
        <f t="shared" si="9"/>
        <v>0</v>
      </c>
      <c r="BJ33" s="64">
        <f t="shared" si="1"/>
        <v>0</v>
      </c>
      <c r="BK33" s="195">
        <f t="shared" si="10"/>
        <v>0</v>
      </c>
      <c r="BL33" s="92">
        <f t="shared" si="2"/>
        <v>0</v>
      </c>
      <c r="BM33" s="306"/>
      <c r="BN33" s="570">
        <f t="shared" si="11"/>
        <v>0</v>
      </c>
      <c r="BO33" s="306"/>
      <c r="BP33" s="306"/>
      <c r="BQ33" s="306"/>
      <c r="BR33" s="306"/>
      <c r="BS33" s="306"/>
      <c r="BT33" s="306"/>
      <c r="BU33" s="306"/>
      <c r="BV33" s="306"/>
      <c r="BW33" s="306"/>
    </row>
    <row r="34" spans="1:75" ht="15.75" thickBot="1" x14ac:dyDescent="0.3">
      <c r="A34" s="301"/>
      <c r="B34" s="303"/>
      <c r="C34" s="173"/>
      <c r="D34" s="174"/>
      <c r="E34" s="196"/>
      <c r="F34" s="196"/>
      <c r="G34" s="197"/>
      <c r="H34" s="197"/>
      <c r="I34" s="197"/>
      <c r="J34" s="197"/>
      <c r="K34" s="197"/>
      <c r="L34" s="197"/>
      <c r="M34" s="198"/>
      <c r="N34" s="197">
        <f t="shared" si="0"/>
        <v>0</v>
      </c>
      <c r="O34" s="199"/>
      <c r="P34" s="200"/>
      <c r="Q34" s="200"/>
      <c r="R34" s="200"/>
      <c r="S34" s="200">
        <f t="shared" si="3"/>
        <v>0</v>
      </c>
      <c r="T34" s="64"/>
      <c r="U34" s="195">
        <f t="shared" si="4"/>
        <v>0</v>
      </c>
      <c r="V34" s="92"/>
      <c r="W34" s="175"/>
      <c r="X34" s="173"/>
      <c r="Y34" s="174"/>
      <c r="Z34" s="196"/>
      <c r="AA34" s="196"/>
      <c r="AB34" s="197"/>
      <c r="AC34" s="197"/>
      <c r="AD34" s="197"/>
      <c r="AE34" s="197"/>
      <c r="AF34" s="197"/>
      <c r="AG34" s="197"/>
      <c r="AH34" s="198"/>
      <c r="AI34" s="197">
        <f t="shared" si="5"/>
        <v>0</v>
      </c>
      <c r="AJ34" s="199"/>
      <c r="AK34" s="200"/>
      <c r="AL34" s="200"/>
      <c r="AM34" s="200"/>
      <c r="AN34" s="200">
        <f t="shared" si="6"/>
        <v>0</v>
      </c>
      <c r="AO34" s="64"/>
      <c r="AP34" s="195">
        <f t="shared" si="7"/>
        <v>0</v>
      </c>
      <c r="AQ34" s="92"/>
      <c r="AR34" s="175"/>
      <c r="AS34" s="173"/>
      <c r="AT34" s="174"/>
      <c r="AU34" s="196"/>
      <c r="AV34" s="196"/>
      <c r="AW34" s="197"/>
      <c r="AX34" s="197"/>
      <c r="AY34" s="197"/>
      <c r="AZ34" s="197"/>
      <c r="BA34" s="197"/>
      <c r="BB34" s="197"/>
      <c r="BC34" s="198"/>
      <c r="BD34" s="197">
        <f t="shared" si="8"/>
        <v>0</v>
      </c>
      <c r="BE34" s="199"/>
      <c r="BF34" s="200"/>
      <c r="BG34" s="200"/>
      <c r="BH34" s="200"/>
      <c r="BI34" s="200">
        <f t="shared" si="9"/>
        <v>0</v>
      </c>
      <c r="BJ34" s="64">
        <f t="shared" si="1"/>
        <v>0</v>
      </c>
      <c r="BK34" s="195">
        <f t="shared" si="10"/>
        <v>0</v>
      </c>
      <c r="BL34" s="92">
        <f t="shared" si="2"/>
        <v>0</v>
      </c>
      <c r="BM34" s="306"/>
      <c r="BN34" s="570">
        <f t="shared" si="11"/>
        <v>0</v>
      </c>
      <c r="BO34" s="306"/>
      <c r="BP34" s="306"/>
      <c r="BQ34" s="306"/>
      <c r="BR34" s="306"/>
      <c r="BS34" s="306"/>
      <c r="BT34" s="306"/>
      <c r="BU34" s="306"/>
      <c r="BV34" s="306"/>
      <c r="BW34" s="306"/>
    </row>
    <row r="35" spans="1:75" ht="15.75" thickBot="1" x14ac:dyDescent="0.3">
      <c r="A35" s="301"/>
      <c r="B35" s="303"/>
      <c r="C35" s="173"/>
      <c r="D35" s="174"/>
      <c r="E35" s="196"/>
      <c r="F35" s="196"/>
      <c r="G35" s="197"/>
      <c r="H35" s="197"/>
      <c r="I35" s="197"/>
      <c r="J35" s="197"/>
      <c r="K35" s="197"/>
      <c r="L35" s="197"/>
      <c r="M35" s="198"/>
      <c r="N35" s="197">
        <f t="shared" si="0"/>
        <v>0</v>
      </c>
      <c r="O35" s="199"/>
      <c r="P35" s="200"/>
      <c r="Q35" s="200"/>
      <c r="R35" s="200"/>
      <c r="S35" s="200">
        <f t="shared" si="3"/>
        <v>0</v>
      </c>
      <c r="T35" s="64"/>
      <c r="U35" s="195">
        <f t="shared" si="4"/>
        <v>0</v>
      </c>
      <c r="V35" s="92"/>
      <c r="W35" s="175"/>
      <c r="X35" s="173"/>
      <c r="Y35" s="174"/>
      <c r="Z35" s="196"/>
      <c r="AA35" s="196"/>
      <c r="AB35" s="197"/>
      <c r="AC35" s="197"/>
      <c r="AD35" s="197"/>
      <c r="AE35" s="197"/>
      <c r="AF35" s="197"/>
      <c r="AG35" s="197"/>
      <c r="AH35" s="198"/>
      <c r="AI35" s="197">
        <f t="shared" si="5"/>
        <v>0</v>
      </c>
      <c r="AJ35" s="199"/>
      <c r="AK35" s="200"/>
      <c r="AL35" s="200"/>
      <c r="AM35" s="200"/>
      <c r="AN35" s="200">
        <f t="shared" si="6"/>
        <v>0</v>
      </c>
      <c r="AO35" s="64"/>
      <c r="AP35" s="195">
        <f t="shared" si="7"/>
        <v>0</v>
      </c>
      <c r="AQ35" s="92"/>
      <c r="AR35" s="175"/>
      <c r="AS35" s="173"/>
      <c r="AT35" s="174"/>
      <c r="AU35" s="196"/>
      <c r="AV35" s="196"/>
      <c r="AW35" s="197"/>
      <c r="AX35" s="197"/>
      <c r="AY35" s="197"/>
      <c r="AZ35" s="197"/>
      <c r="BA35" s="197"/>
      <c r="BB35" s="197"/>
      <c r="BC35" s="198"/>
      <c r="BD35" s="197">
        <f t="shared" si="8"/>
        <v>0</v>
      </c>
      <c r="BE35" s="199"/>
      <c r="BF35" s="200"/>
      <c r="BG35" s="200"/>
      <c r="BH35" s="200"/>
      <c r="BI35" s="200">
        <f t="shared" si="9"/>
        <v>0</v>
      </c>
      <c r="BJ35" s="64">
        <f t="shared" si="1"/>
        <v>0</v>
      </c>
      <c r="BK35" s="195">
        <f t="shared" si="10"/>
        <v>0</v>
      </c>
      <c r="BL35" s="92">
        <f t="shared" si="2"/>
        <v>0</v>
      </c>
      <c r="BM35" s="306"/>
      <c r="BN35" s="570">
        <f t="shared" si="11"/>
        <v>0</v>
      </c>
      <c r="BO35" s="306"/>
      <c r="BP35" s="306"/>
      <c r="BQ35" s="306"/>
      <c r="BR35" s="306"/>
      <c r="BS35" s="306"/>
      <c r="BT35" s="306"/>
      <c r="BU35" s="306"/>
      <c r="BV35" s="306"/>
      <c r="BW35" s="306"/>
    </row>
    <row r="36" spans="1:75" ht="15.75" thickBot="1" x14ac:dyDescent="0.3">
      <c r="A36" s="301"/>
      <c r="B36" s="303"/>
      <c r="C36" s="173"/>
      <c r="D36" s="174"/>
      <c r="E36" s="196"/>
      <c r="F36" s="196"/>
      <c r="G36" s="197"/>
      <c r="H36" s="197"/>
      <c r="I36" s="197"/>
      <c r="J36" s="197"/>
      <c r="K36" s="197"/>
      <c r="L36" s="197"/>
      <c r="M36" s="198"/>
      <c r="N36" s="197">
        <f t="shared" si="0"/>
        <v>0</v>
      </c>
      <c r="O36" s="199"/>
      <c r="P36" s="200"/>
      <c r="Q36" s="200"/>
      <c r="R36" s="200"/>
      <c r="S36" s="200">
        <f t="shared" si="3"/>
        <v>0</v>
      </c>
      <c r="T36" s="64"/>
      <c r="U36" s="195">
        <f t="shared" si="4"/>
        <v>0</v>
      </c>
      <c r="V36" s="92"/>
      <c r="W36" s="175"/>
      <c r="X36" s="173"/>
      <c r="Y36" s="174"/>
      <c r="Z36" s="196"/>
      <c r="AA36" s="196"/>
      <c r="AB36" s="197"/>
      <c r="AC36" s="197"/>
      <c r="AD36" s="197"/>
      <c r="AE36" s="197"/>
      <c r="AF36" s="197"/>
      <c r="AG36" s="197"/>
      <c r="AH36" s="198"/>
      <c r="AI36" s="197">
        <f t="shared" si="5"/>
        <v>0</v>
      </c>
      <c r="AJ36" s="199"/>
      <c r="AK36" s="200"/>
      <c r="AL36" s="200"/>
      <c r="AM36" s="200"/>
      <c r="AN36" s="200">
        <f t="shared" si="6"/>
        <v>0</v>
      </c>
      <c r="AO36" s="64"/>
      <c r="AP36" s="195">
        <f t="shared" si="7"/>
        <v>0</v>
      </c>
      <c r="AQ36" s="92"/>
      <c r="AR36" s="175"/>
      <c r="AS36" s="173"/>
      <c r="AT36" s="174"/>
      <c r="AU36" s="196"/>
      <c r="AV36" s="196"/>
      <c r="AW36" s="197"/>
      <c r="AX36" s="197"/>
      <c r="AY36" s="197"/>
      <c r="AZ36" s="197"/>
      <c r="BA36" s="197"/>
      <c r="BB36" s="197"/>
      <c r="BC36" s="198"/>
      <c r="BD36" s="197">
        <f t="shared" si="8"/>
        <v>0</v>
      </c>
      <c r="BE36" s="199"/>
      <c r="BF36" s="200"/>
      <c r="BG36" s="200"/>
      <c r="BH36" s="200"/>
      <c r="BI36" s="200">
        <f t="shared" si="9"/>
        <v>0</v>
      </c>
      <c r="BJ36" s="64">
        <f t="shared" si="1"/>
        <v>0</v>
      </c>
      <c r="BK36" s="195">
        <f t="shared" si="10"/>
        <v>0</v>
      </c>
      <c r="BL36" s="92">
        <f t="shared" si="2"/>
        <v>0</v>
      </c>
      <c r="BM36" s="306"/>
      <c r="BN36" s="570">
        <f t="shared" si="11"/>
        <v>0</v>
      </c>
      <c r="BO36" s="306"/>
      <c r="BP36" s="306"/>
      <c r="BQ36" s="306"/>
      <c r="BR36" s="306"/>
      <c r="BS36" s="306"/>
      <c r="BT36" s="306"/>
      <c r="BU36" s="306"/>
      <c r="BV36" s="306"/>
      <c r="BW36" s="306"/>
    </row>
    <row r="37" spans="1:75" ht="15.75" thickBot="1" x14ac:dyDescent="0.3">
      <c r="A37" s="301"/>
      <c r="B37" s="303"/>
      <c r="C37" s="173"/>
      <c r="D37" s="174"/>
      <c r="E37" s="196"/>
      <c r="F37" s="196"/>
      <c r="G37" s="197"/>
      <c r="H37" s="197"/>
      <c r="I37" s="197"/>
      <c r="J37" s="197"/>
      <c r="K37" s="197"/>
      <c r="L37" s="197"/>
      <c r="M37" s="198"/>
      <c r="N37" s="197">
        <f t="shared" si="0"/>
        <v>0</v>
      </c>
      <c r="O37" s="199"/>
      <c r="P37" s="200"/>
      <c r="Q37" s="200"/>
      <c r="R37" s="200"/>
      <c r="S37" s="200">
        <f t="shared" si="3"/>
        <v>0</v>
      </c>
      <c r="T37" s="64"/>
      <c r="U37" s="195">
        <f t="shared" si="4"/>
        <v>0</v>
      </c>
      <c r="V37" s="92"/>
      <c r="W37" s="175"/>
      <c r="X37" s="173"/>
      <c r="Y37" s="174"/>
      <c r="Z37" s="196"/>
      <c r="AA37" s="196"/>
      <c r="AB37" s="197"/>
      <c r="AC37" s="197"/>
      <c r="AD37" s="197"/>
      <c r="AE37" s="197"/>
      <c r="AF37" s="197"/>
      <c r="AG37" s="197"/>
      <c r="AH37" s="198"/>
      <c r="AI37" s="305">
        <f t="shared" si="5"/>
        <v>0</v>
      </c>
      <c r="AJ37" s="199"/>
      <c r="AK37" s="200"/>
      <c r="AL37" s="200"/>
      <c r="AM37" s="200"/>
      <c r="AN37" s="200">
        <f t="shared" si="6"/>
        <v>0</v>
      </c>
      <c r="AO37" s="64"/>
      <c r="AP37" s="195">
        <f t="shared" si="7"/>
        <v>0</v>
      </c>
      <c r="AQ37" s="92"/>
      <c r="AR37" s="175"/>
      <c r="AS37" s="173"/>
      <c r="AT37" s="174"/>
      <c r="AU37" s="196"/>
      <c r="AV37" s="196"/>
      <c r="AW37" s="197"/>
      <c r="AX37" s="197"/>
      <c r="AY37" s="197"/>
      <c r="AZ37" s="197"/>
      <c r="BA37" s="197"/>
      <c r="BB37" s="197"/>
      <c r="BC37" s="198"/>
      <c r="BD37" s="197">
        <f t="shared" si="8"/>
        <v>0</v>
      </c>
      <c r="BE37" s="199"/>
      <c r="BF37" s="200"/>
      <c r="BG37" s="200"/>
      <c r="BH37" s="200"/>
      <c r="BI37" s="200">
        <f t="shared" si="9"/>
        <v>0</v>
      </c>
      <c r="BJ37" s="64">
        <f t="shared" si="1"/>
        <v>0</v>
      </c>
      <c r="BK37" s="195">
        <f t="shared" si="10"/>
        <v>0</v>
      </c>
      <c r="BL37" s="92">
        <f t="shared" si="2"/>
        <v>0</v>
      </c>
      <c r="BM37" s="306"/>
      <c r="BN37" s="570">
        <f t="shared" si="11"/>
        <v>0</v>
      </c>
      <c r="BO37" s="306"/>
      <c r="BP37" s="306"/>
      <c r="BQ37" s="306"/>
      <c r="BR37" s="306"/>
      <c r="BS37" s="306"/>
      <c r="BT37" s="306"/>
      <c r="BU37" s="306"/>
      <c r="BV37" s="306"/>
      <c r="BW37" s="306"/>
    </row>
    <row r="38" spans="1:75" ht="15.75" thickBot="1" x14ac:dyDescent="0.3">
      <c r="A38" s="302"/>
      <c r="B38" s="304"/>
      <c r="C38" s="178"/>
      <c r="D38" s="179"/>
      <c r="E38" s="201"/>
      <c r="F38" s="201"/>
      <c r="G38" s="203"/>
      <c r="H38" s="203"/>
      <c r="I38" s="203"/>
      <c r="J38" s="203"/>
      <c r="K38" s="203"/>
      <c r="L38" s="203"/>
      <c r="M38" s="202"/>
      <c r="N38" s="203">
        <f t="shared" si="0"/>
        <v>0</v>
      </c>
      <c r="O38" s="204"/>
      <c r="P38" s="201"/>
      <c r="Q38" s="201"/>
      <c r="R38" s="201"/>
      <c r="S38" s="201">
        <f t="shared" si="3"/>
        <v>0</v>
      </c>
      <c r="T38" s="67"/>
      <c r="U38" s="195">
        <f t="shared" si="4"/>
        <v>0</v>
      </c>
      <c r="V38" s="92"/>
      <c r="W38" s="180"/>
      <c r="X38" s="178"/>
      <c r="Y38" s="179"/>
      <c r="Z38" s="201"/>
      <c r="AA38" s="201"/>
      <c r="AB38" s="203"/>
      <c r="AC38" s="203"/>
      <c r="AD38" s="203"/>
      <c r="AE38" s="203"/>
      <c r="AF38" s="203"/>
      <c r="AG38" s="203"/>
      <c r="AH38" s="202"/>
      <c r="AI38" s="203">
        <f t="shared" si="5"/>
        <v>0</v>
      </c>
      <c r="AJ38" s="204"/>
      <c r="AK38" s="201"/>
      <c r="AL38" s="201"/>
      <c r="AM38" s="201"/>
      <c r="AN38" s="201">
        <f t="shared" si="6"/>
        <v>0</v>
      </c>
      <c r="AO38" s="67"/>
      <c r="AP38" s="195">
        <f t="shared" si="7"/>
        <v>0</v>
      </c>
      <c r="AQ38" s="92"/>
      <c r="AR38" s="180"/>
      <c r="AS38" s="178"/>
      <c r="AT38" s="179"/>
      <c r="AU38" s="201"/>
      <c r="AV38" s="201"/>
      <c r="AW38" s="203"/>
      <c r="AX38" s="203"/>
      <c r="AY38" s="203"/>
      <c r="AZ38" s="203"/>
      <c r="BA38" s="203"/>
      <c r="BB38" s="203"/>
      <c r="BC38" s="202"/>
      <c r="BD38" s="203">
        <f t="shared" si="8"/>
        <v>0</v>
      </c>
      <c r="BE38" s="204"/>
      <c r="BF38" s="201"/>
      <c r="BG38" s="201"/>
      <c r="BH38" s="201"/>
      <c r="BI38" s="201">
        <f t="shared" si="9"/>
        <v>0</v>
      </c>
      <c r="BJ38" s="67">
        <f t="shared" si="1"/>
        <v>0</v>
      </c>
      <c r="BK38" s="195">
        <f t="shared" si="10"/>
        <v>0</v>
      </c>
      <c r="BL38" s="92">
        <f t="shared" si="2"/>
        <v>0</v>
      </c>
      <c r="BM38" s="306"/>
      <c r="BN38" s="570">
        <f t="shared" si="11"/>
        <v>0</v>
      </c>
      <c r="BO38" s="306"/>
      <c r="BP38" s="306"/>
      <c r="BQ38" s="306"/>
      <c r="BR38" s="306"/>
      <c r="BS38" s="306"/>
      <c r="BT38" s="306"/>
      <c r="BU38" s="306"/>
      <c r="BV38" s="306"/>
      <c r="BW38" s="306"/>
    </row>
    <row r="39" spans="1:75" ht="15.75" thickBot="1" x14ac:dyDescent="0.3">
      <c r="A39" s="75"/>
      <c r="B39" s="207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205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205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306"/>
      <c r="BN39" s="306"/>
      <c r="BO39" s="306"/>
      <c r="BP39" s="306"/>
      <c r="BQ39" s="306"/>
      <c r="BR39" s="306"/>
      <c r="BS39" s="306"/>
      <c r="BT39" s="306"/>
      <c r="BU39" s="306"/>
      <c r="BV39" s="306"/>
      <c r="BW39" s="306"/>
    </row>
    <row r="40" spans="1:75" ht="15.75" thickBot="1" x14ac:dyDescent="0.3">
      <c r="A40" s="206" t="s">
        <v>38</v>
      </c>
      <c r="B40" s="210"/>
      <c r="C40" s="181"/>
      <c r="D40" s="181"/>
      <c r="E40" s="207"/>
      <c r="F40" s="207"/>
      <c r="G40" s="207"/>
      <c r="H40" s="207"/>
      <c r="I40" s="207"/>
      <c r="J40" s="207"/>
      <c r="K40" s="207"/>
      <c r="L40" s="207"/>
      <c r="M40" s="208"/>
      <c r="N40" s="195">
        <f>SUM(N9:N38)</f>
        <v>0</v>
      </c>
      <c r="O40" s="209"/>
      <c r="P40" s="207"/>
      <c r="Q40" s="207"/>
      <c r="R40" s="207"/>
      <c r="S40" s="207"/>
      <c r="T40" s="195">
        <f t="shared" ref="T40:U40" si="12">SUM(T9:T38)</f>
        <v>0</v>
      </c>
      <c r="U40" s="195">
        <f t="shared" si="12"/>
        <v>0</v>
      </c>
      <c r="V40" s="195"/>
      <c r="W40" s="210"/>
      <c r="X40" s="181"/>
      <c r="Y40" s="181"/>
      <c r="Z40" s="207"/>
      <c r="AA40" s="207"/>
      <c r="AB40" s="207"/>
      <c r="AC40" s="207"/>
      <c r="AD40" s="207"/>
      <c r="AE40" s="207"/>
      <c r="AF40" s="207"/>
      <c r="AG40" s="207"/>
      <c r="AH40" s="208"/>
      <c r="AI40" s="195">
        <f>SUM(AI9:AI38)</f>
        <v>0</v>
      </c>
      <c r="AJ40" s="209"/>
      <c r="AK40" s="207"/>
      <c r="AL40" s="207"/>
      <c r="AM40" s="207"/>
      <c r="AN40" s="207"/>
      <c r="AO40" s="208"/>
      <c r="AP40" s="195">
        <f t="shared" ref="AP40" si="13">SUM(AP9:AP38)</f>
        <v>0</v>
      </c>
      <c r="AQ40" s="195"/>
      <c r="AR40" s="210"/>
      <c r="AS40" s="181"/>
      <c r="AT40" s="181"/>
      <c r="AU40" s="207"/>
      <c r="AV40" s="207"/>
      <c r="AW40" s="207"/>
      <c r="AX40" s="207"/>
      <c r="AY40" s="207"/>
      <c r="AZ40" s="207"/>
      <c r="BA40" s="207"/>
      <c r="BB40" s="207"/>
      <c r="BC40" s="208"/>
      <c r="BD40" s="195">
        <f>SUM(BD9:BD38)</f>
        <v>0</v>
      </c>
      <c r="BE40" s="209"/>
      <c r="BF40" s="207"/>
      <c r="BG40" s="207"/>
      <c r="BH40" s="207"/>
      <c r="BI40" s="207"/>
      <c r="BJ40" s="208"/>
      <c r="BK40" s="195">
        <f t="shared" ref="BK40:BL40" si="14">SUM(BK9:BK38)</f>
        <v>0</v>
      </c>
      <c r="BL40" s="195">
        <f t="shared" si="14"/>
        <v>0</v>
      </c>
      <c r="BM40" s="306"/>
      <c r="BN40" s="195">
        <f t="shared" ref="BN40" si="15">SUM(BN9:BN38)</f>
        <v>0</v>
      </c>
      <c r="BO40" s="306"/>
      <c r="BP40" s="306"/>
      <c r="BQ40" s="306"/>
      <c r="BR40" s="306"/>
      <c r="BS40" s="306"/>
      <c r="BT40" s="306"/>
      <c r="BU40" s="306"/>
      <c r="BV40" s="306"/>
      <c r="BW40" s="306"/>
    </row>
    <row r="41" spans="1:75" ht="15" x14ac:dyDescent="0.2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306"/>
      <c r="BN41" s="306"/>
      <c r="BO41" s="306"/>
      <c r="BP41" s="306"/>
      <c r="BQ41" s="306"/>
      <c r="BR41" s="306"/>
      <c r="BS41" s="306"/>
      <c r="BT41" s="306"/>
      <c r="BU41" s="306"/>
      <c r="BV41" s="306"/>
      <c r="BW41" s="306"/>
    </row>
    <row r="42" spans="1:75" ht="15" x14ac:dyDescent="0.2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306"/>
      <c r="BN42" s="306"/>
      <c r="BO42" s="306"/>
      <c r="BP42" s="306"/>
      <c r="BQ42" s="306"/>
      <c r="BR42" s="306"/>
      <c r="BS42" s="306"/>
      <c r="BT42" s="306"/>
      <c r="BU42" s="306"/>
      <c r="BV42" s="306"/>
      <c r="BW42" s="306"/>
    </row>
    <row r="43" spans="1:75" ht="15" x14ac:dyDescent="0.25">
      <c r="A43" s="75" t="s">
        <v>68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306"/>
      <c r="BN43" s="306"/>
      <c r="BO43" s="306"/>
      <c r="BP43" s="306"/>
      <c r="BQ43" s="306"/>
      <c r="BR43" s="306"/>
      <c r="BS43" s="306"/>
      <c r="BT43" s="306"/>
      <c r="BU43" s="306"/>
      <c r="BV43" s="306"/>
      <c r="BW43" s="306"/>
    </row>
    <row r="44" spans="1:75" ht="15" x14ac:dyDescent="0.25">
      <c r="A44" s="75" t="s">
        <v>193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306"/>
      <c r="BN44" s="306"/>
      <c r="BO44" s="306"/>
      <c r="BP44" s="306"/>
      <c r="BQ44" s="306"/>
      <c r="BR44" s="306"/>
      <c r="BS44" s="306"/>
      <c r="BT44" s="306"/>
      <c r="BU44" s="306"/>
      <c r="BV44" s="306"/>
      <c r="BW44" s="306"/>
    </row>
    <row r="45" spans="1:75" ht="15" x14ac:dyDescent="0.2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306"/>
      <c r="BN45" s="306"/>
      <c r="BO45" s="306"/>
      <c r="BP45" s="306"/>
      <c r="BQ45" s="306"/>
      <c r="BR45" s="306"/>
      <c r="BS45" s="306"/>
      <c r="BT45" s="306"/>
      <c r="BU45" s="306"/>
      <c r="BV45" s="306"/>
      <c r="BW45" s="306"/>
    </row>
    <row r="46" spans="1:75" ht="15" x14ac:dyDescent="0.25">
      <c r="A46" s="74" t="s">
        <v>188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306"/>
      <c r="BN46" s="306"/>
      <c r="BO46" s="306"/>
      <c r="BP46" s="306"/>
      <c r="BQ46" s="306"/>
      <c r="BR46" s="306"/>
      <c r="BS46" s="306"/>
      <c r="BT46" s="306"/>
      <c r="BU46" s="306"/>
      <c r="BV46" s="306"/>
      <c r="BW46" s="306"/>
    </row>
    <row r="47" spans="1:75" ht="15" x14ac:dyDescent="0.25">
      <c r="A47" s="74" t="s">
        <v>181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306"/>
      <c r="BN47" s="306"/>
      <c r="BO47" s="306"/>
      <c r="BP47" s="306"/>
      <c r="BQ47" s="306"/>
      <c r="BR47" s="306"/>
      <c r="BS47" s="306"/>
      <c r="BT47" s="306"/>
      <c r="BU47" s="306"/>
      <c r="BV47" s="306"/>
      <c r="BW47" s="306"/>
    </row>
    <row r="48" spans="1:75" ht="15" x14ac:dyDescent="0.25">
      <c r="A48" s="7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306"/>
      <c r="BN48" s="306"/>
      <c r="BO48" s="306"/>
      <c r="BP48" s="306"/>
      <c r="BQ48" s="306"/>
      <c r="BR48" s="306"/>
      <c r="BS48" s="306"/>
      <c r="BT48" s="306"/>
      <c r="BU48" s="306"/>
      <c r="BV48" s="306"/>
      <c r="BW48" s="306"/>
    </row>
    <row r="49" spans="1:75" ht="15" x14ac:dyDescent="0.25">
      <c r="A49" s="75" t="s">
        <v>197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306"/>
      <c r="BN49" s="306"/>
      <c r="BO49" s="306"/>
      <c r="BP49" s="306"/>
      <c r="BQ49" s="306"/>
      <c r="BR49" s="306"/>
      <c r="BS49" s="306"/>
      <c r="BT49" s="306"/>
      <c r="BU49" s="306"/>
      <c r="BV49" s="306"/>
      <c r="BW49" s="306"/>
    </row>
    <row r="50" spans="1:75" ht="15" x14ac:dyDescent="0.25">
      <c r="A50" s="307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306"/>
      <c r="BN50" s="306"/>
      <c r="BO50" s="306"/>
      <c r="BP50" s="306"/>
      <c r="BQ50" s="306"/>
      <c r="BR50" s="306"/>
      <c r="BS50" s="306"/>
      <c r="BT50" s="306"/>
      <c r="BU50" s="306"/>
      <c r="BV50" s="306"/>
      <c r="BW50" s="306"/>
    </row>
    <row r="51" spans="1:75" ht="15" x14ac:dyDescent="0.25">
      <c r="A51" s="75" t="s">
        <v>198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306"/>
      <c r="BN51" s="306"/>
      <c r="BO51" s="306"/>
      <c r="BP51" s="306"/>
      <c r="BQ51" s="306"/>
      <c r="BR51" s="306"/>
      <c r="BS51" s="306"/>
      <c r="BT51" s="306"/>
      <c r="BU51" s="306"/>
      <c r="BV51" s="306"/>
      <c r="BW51" s="306"/>
    </row>
    <row r="52" spans="1:75" ht="15" x14ac:dyDescent="0.25">
      <c r="A52" s="75" t="s">
        <v>194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306"/>
      <c r="BN52" s="306"/>
      <c r="BO52" s="306"/>
      <c r="BP52" s="306"/>
      <c r="BQ52" s="306"/>
      <c r="BR52" s="306"/>
      <c r="BS52" s="306"/>
      <c r="BT52" s="306"/>
      <c r="BU52" s="306"/>
      <c r="BV52" s="306"/>
      <c r="BW52" s="306"/>
    </row>
    <row r="53" spans="1:75" ht="15" x14ac:dyDescent="0.25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306"/>
      <c r="BN53" s="306"/>
      <c r="BO53" s="306"/>
      <c r="BP53" s="306"/>
      <c r="BQ53" s="306"/>
      <c r="BR53" s="306"/>
      <c r="BS53" s="306"/>
      <c r="BT53" s="306"/>
      <c r="BU53" s="306"/>
      <c r="BV53" s="306"/>
      <c r="BW53" s="306"/>
    </row>
    <row r="54" spans="1:75" ht="15" x14ac:dyDescent="0.25">
      <c r="A54" s="75" t="s">
        <v>199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306"/>
      <c r="BN54" s="306"/>
      <c r="BO54" s="306"/>
      <c r="BP54" s="306"/>
      <c r="BQ54" s="306"/>
      <c r="BR54" s="306"/>
      <c r="BS54" s="306"/>
      <c r="BT54" s="306"/>
      <c r="BU54" s="306"/>
      <c r="BV54" s="306"/>
      <c r="BW54" s="306"/>
    </row>
    <row r="55" spans="1:75" ht="15" x14ac:dyDescent="0.25">
      <c r="A55" s="75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306"/>
      <c r="BN55" s="306"/>
      <c r="BO55" s="306"/>
      <c r="BP55" s="306"/>
      <c r="BQ55" s="306"/>
      <c r="BR55" s="306"/>
      <c r="BS55" s="306"/>
      <c r="BT55" s="306"/>
      <c r="BU55" s="306"/>
      <c r="BV55" s="306"/>
      <c r="BW55" s="306"/>
    </row>
    <row r="56" spans="1:75" ht="15" x14ac:dyDescent="0.25">
      <c r="A56" s="79" t="s">
        <v>200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306"/>
      <c r="BN56" s="306"/>
      <c r="BO56" s="306"/>
      <c r="BP56" s="306"/>
      <c r="BQ56" s="306"/>
      <c r="BR56" s="306"/>
      <c r="BS56" s="306"/>
      <c r="BT56" s="306"/>
      <c r="BU56" s="306"/>
      <c r="BV56" s="306"/>
      <c r="BW56" s="306"/>
    </row>
    <row r="57" spans="1:75" ht="15" x14ac:dyDescent="0.25">
      <c r="A57" s="75" t="s">
        <v>196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306"/>
      <c r="BN57" s="306"/>
      <c r="BO57" s="306"/>
      <c r="BP57" s="306"/>
      <c r="BQ57" s="306"/>
      <c r="BR57" s="306"/>
      <c r="BS57" s="306"/>
      <c r="BT57" s="306"/>
      <c r="BU57" s="306"/>
      <c r="BV57" s="306"/>
      <c r="BW57" s="306"/>
    </row>
    <row r="58" spans="1:75" ht="15" x14ac:dyDescent="0.25">
      <c r="A58" s="75" t="s">
        <v>195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306"/>
      <c r="BN58" s="306"/>
      <c r="BO58" s="306"/>
      <c r="BP58" s="306"/>
      <c r="BQ58" s="306"/>
      <c r="BR58" s="306"/>
      <c r="BS58" s="306"/>
      <c r="BT58" s="306"/>
      <c r="BU58" s="306"/>
      <c r="BV58" s="306"/>
      <c r="BW58" s="306"/>
    </row>
    <row r="59" spans="1:75" ht="15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306"/>
      <c r="BN59" s="306"/>
      <c r="BO59" s="306"/>
      <c r="BP59" s="306"/>
      <c r="BQ59" s="306"/>
      <c r="BR59" s="306"/>
      <c r="BS59" s="306"/>
      <c r="BT59" s="306"/>
      <c r="BU59" s="306"/>
      <c r="BV59" s="306"/>
      <c r="BW59" s="306"/>
    </row>
    <row r="60" spans="1:75" ht="15" x14ac:dyDescent="0.2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306"/>
      <c r="BN60" s="306"/>
      <c r="BO60" s="306"/>
      <c r="BP60" s="306"/>
      <c r="BQ60" s="306"/>
      <c r="BR60" s="306"/>
      <c r="BS60" s="306"/>
      <c r="BT60" s="306"/>
      <c r="BU60" s="306"/>
      <c r="BV60" s="306"/>
      <c r="BW60" s="306"/>
    </row>
    <row r="61" spans="1:75" ht="15" x14ac:dyDescent="0.2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306"/>
      <c r="BN61" s="306"/>
      <c r="BO61" s="306"/>
      <c r="BP61" s="306"/>
      <c r="BQ61" s="306"/>
      <c r="BR61" s="306"/>
      <c r="BS61" s="306"/>
      <c r="BT61" s="306"/>
      <c r="BU61" s="306"/>
      <c r="BV61" s="306"/>
      <c r="BW61" s="306"/>
    </row>
    <row r="62" spans="1:75" ht="15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</row>
    <row r="63" spans="1:75" ht="15" x14ac:dyDescent="0.25">
      <c r="A63" s="77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</row>
    <row r="64" spans="1:75" ht="15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</row>
    <row r="65" spans="1:64" ht="15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</row>
    <row r="66" spans="1:64" ht="15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</row>
    <row r="67" spans="1:64" ht="15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</row>
    <row r="68" spans="1:64" ht="15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</row>
    <row r="69" spans="1:64" ht="15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</row>
    <row r="70" spans="1:64" ht="15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</row>
    <row r="71" spans="1:64" ht="15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</row>
    <row r="72" spans="1:64" ht="15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</row>
    <row r="73" spans="1:64" ht="15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</row>
    <row r="74" spans="1:64" ht="15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</row>
    <row r="75" spans="1:64" ht="15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</row>
    <row r="76" spans="1:64" ht="15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</row>
    <row r="77" spans="1:64" ht="15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</row>
    <row r="78" spans="1:64" ht="15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</row>
    <row r="79" spans="1:64" ht="15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</row>
    <row r="80" spans="1:64" ht="15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</row>
    <row r="81" spans="1:64" ht="15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</row>
    <row r="82" spans="1:64" ht="15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</row>
    <row r="83" spans="1:64" ht="15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</row>
    <row r="84" spans="1:64" ht="15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</row>
    <row r="85" spans="1:64" ht="15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</row>
    <row r="86" spans="1:64" ht="15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</row>
    <row r="87" spans="1:64" ht="15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</row>
    <row r="88" spans="1:64" ht="15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</row>
    <row r="89" spans="1:64" ht="15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</row>
    <row r="90" spans="1:64" ht="15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</row>
    <row r="91" spans="1:64" ht="15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</row>
    <row r="92" spans="1:64" ht="15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</row>
    <row r="93" spans="1:64" ht="15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</row>
    <row r="94" spans="1:64" ht="15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</row>
    <row r="95" spans="1:64" ht="15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</row>
    <row r="96" spans="1:64" ht="15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</row>
    <row r="97" spans="1:64" ht="15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</row>
    <row r="98" spans="1:64" ht="15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</row>
    <row r="99" spans="1:64" ht="15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</row>
  </sheetData>
  <mergeCells count="1">
    <mergeCell ref="A7:A8"/>
  </mergeCells>
  <phoneticPr fontId="0" type="noConversion"/>
  <printOptions headings="1"/>
  <pageMargins left="0.5" right="0.5" top="0.5" bottom="0.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23-0BEA-471A-8544-F4269C2DBC97}">
  <sheetPr>
    <pageSetUpPr fitToPage="1"/>
  </sheetPr>
  <dimension ref="A1:AQ237"/>
  <sheetViews>
    <sheetView topLeftCell="A97" workbookViewId="0"/>
  </sheetViews>
  <sheetFormatPr defaultRowHeight="15" x14ac:dyDescent="0.25"/>
  <cols>
    <col min="1" max="1" width="11.28515625" customWidth="1"/>
    <col min="2" max="2" width="10.28515625" customWidth="1"/>
    <col min="3" max="3" width="50.5703125" customWidth="1"/>
    <col min="4" max="4" width="12.85546875" customWidth="1"/>
    <col min="5" max="5" width="16" customWidth="1"/>
    <col min="6" max="6" width="15.7109375" customWidth="1"/>
    <col min="7" max="7" width="14.85546875" customWidth="1"/>
    <col min="8" max="8" width="15.85546875" customWidth="1"/>
    <col min="9" max="9" width="14.28515625" customWidth="1"/>
    <col min="10" max="10" width="14.140625" customWidth="1"/>
    <col min="11" max="11" width="13" customWidth="1"/>
    <col min="12" max="12" width="12" customWidth="1"/>
    <col min="13" max="13" width="15" customWidth="1"/>
    <col min="14" max="14" width="13.28515625" customWidth="1"/>
    <col min="15" max="15" width="13.5703125" customWidth="1"/>
    <col min="16" max="16" width="13" customWidth="1"/>
    <col min="17" max="17" width="13.85546875" customWidth="1"/>
    <col min="18" max="18" width="12.5703125" customWidth="1"/>
    <col min="19" max="19" width="11.85546875" customWidth="1"/>
    <col min="20" max="20" width="13.42578125" customWidth="1"/>
    <col min="21" max="21" width="13" customWidth="1"/>
    <col min="22" max="22" width="13.140625" customWidth="1"/>
    <col min="23" max="23" width="12.140625" customWidth="1"/>
    <col min="24" max="24" width="13.28515625" customWidth="1"/>
    <col min="25" max="25" width="13.42578125" customWidth="1"/>
    <col min="26" max="26" width="12.28515625" customWidth="1"/>
    <col min="27" max="27" width="12.5703125" customWidth="1"/>
    <col min="28" max="28" width="12.28515625" customWidth="1"/>
  </cols>
  <sheetData>
    <row r="1" spans="1:43" ht="15" customHeight="1" x14ac:dyDescent="0.25">
      <c r="A1" s="249" t="s">
        <v>66</v>
      </c>
      <c r="B1" s="58"/>
      <c r="C1" s="250" t="str">
        <f>'2021 Eligible Recovery Summary '!C1</f>
        <v>0/0/0000</v>
      </c>
      <c r="D1" s="58"/>
      <c r="E1" s="251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</row>
    <row r="2" spans="1:43" x14ac:dyDescent="0.25">
      <c r="A2" s="5" t="s">
        <v>26</v>
      </c>
      <c r="B2" s="49"/>
      <c r="C2" s="314">
        <f>'2021 Eligible Recovery Summary '!C2</f>
        <v>0</v>
      </c>
      <c r="D2" s="49"/>
      <c r="E2" s="252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</row>
    <row r="3" spans="1:43" x14ac:dyDescent="0.25">
      <c r="A3" s="5" t="s">
        <v>28</v>
      </c>
      <c r="B3" s="49"/>
      <c r="C3" s="314">
        <f>'2021 Eligible Recovery Summary '!C3</f>
        <v>0</v>
      </c>
      <c r="D3" s="49"/>
      <c r="E3" s="252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</row>
    <row r="4" spans="1:43" ht="15.75" thickBot="1" x14ac:dyDescent="0.3">
      <c r="A4" s="39" t="s">
        <v>69</v>
      </c>
      <c r="B4" s="52"/>
      <c r="C4" s="51"/>
      <c r="D4" s="52"/>
      <c r="E4" s="25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1:43" x14ac:dyDescent="0.25">
      <c r="A5" s="24"/>
      <c r="B5" s="49"/>
      <c r="C5" s="48"/>
      <c r="D5" s="49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1:43" ht="15.75" thickBot="1" x14ac:dyDescent="0.3">
      <c r="A6" s="24"/>
      <c r="B6" s="49"/>
      <c r="C6" s="48"/>
      <c r="D6" s="49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1:43" ht="15.75" customHeight="1" thickBot="1" x14ac:dyDescent="0.3">
      <c r="A7" s="225" t="s">
        <v>111</v>
      </c>
      <c r="B7" s="226"/>
      <c r="C7" s="226"/>
      <c r="D7" s="226"/>
      <c r="E7" s="226"/>
      <c r="F7" s="226"/>
      <c r="G7" s="226"/>
      <c r="H7" s="235"/>
      <c r="I7" s="236"/>
      <c r="J7" s="231"/>
      <c r="K7" s="231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</row>
    <row r="8" spans="1:43" ht="15.75" customHeight="1" x14ac:dyDescent="0.25">
      <c r="A8" s="320" t="s">
        <v>167</v>
      </c>
      <c r="B8" s="321"/>
      <c r="C8" s="321"/>
      <c r="D8" s="321"/>
      <c r="E8" s="321"/>
      <c r="F8" s="321"/>
      <c r="G8" s="323" t="s">
        <v>168</v>
      </c>
      <c r="H8" s="323" t="s">
        <v>37</v>
      </c>
      <c r="I8" s="231"/>
      <c r="J8" s="231"/>
      <c r="K8" s="231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</row>
    <row r="9" spans="1:43" x14ac:dyDescent="0.25">
      <c r="A9" s="128" t="s">
        <v>113</v>
      </c>
      <c r="B9" s="214"/>
      <c r="C9" s="215"/>
      <c r="D9" s="215"/>
      <c r="E9" s="80"/>
      <c r="F9" s="80"/>
      <c r="G9" s="222" t="s">
        <v>176</v>
      </c>
      <c r="H9" s="322"/>
      <c r="I9" s="360"/>
      <c r="J9" s="54"/>
      <c r="L9" s="54"/>
      <c r="M9" s="38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</row>
    <row r="10" spans="1:43" ht="14.45" customHeight="1" thickBot="1" x14ac:dyDescent="0.3">
      <c r="A10" s="128" t="s">
        <v>114</v>
      </c>
      <c r="B10" s="214"/>
      <c r="C10" s="215"/>
      <c r="D10" s="215"/>
      <c r="E10" s="80"/>
      <c r="F10" s="215"/>
      <c r="G10" s="222" t="s">
        <v>6</v>
      </c>
      <c r="H10" s="237"/>
      <c r="I10" s="360"/>
      <c r="J10" s="54"/>
      <c r="L10" s="132"/>
      <c r="M10" s="1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</row>
    <row r="11" spans="1:43" ht="14.45" customHeight="1" thickBot="1" x14ac:dyDescent="0.3">
      <c r="A11" s="216" t="s">
        <v>109</v>
      </c>
      <c r="B11" s="217"/>
      <c r="C11" s="218"/>
      <c r="D11" s="218"/>
      <c r="E11" s="219"/>
      <c r="F11" s="219"/>
      <c r="G11" s="211" t="s">
        <v>169</v>
      </c>
      <c r="H11" s="92">
        <f>H9-H10</f>
        <v>0</v>
      </c>
      <c r="I11" s="360"/>
      <c r="J11" s="54"/>
      <c r="L11" s="54"/>
      <c r="M11" s="38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</row>
    <row r="12" spans="1:43" ht="14.45" customHeight="1" x14ac:dyDescent="0.25">
      <c r="A12" s="215"/>
      <c r="B12" s="214"/>
      <c r="C12" s="215"/>
      <c r="D12" s="215"/>
      <c r="E12" s="80"/>
      <c r="F12" s="80"/>
      <c r="G12" s="80"/>
      <c r="H12" s="80"/>
      <c r="I12" s="360"/>
      <c r="J12" s="54"/>
      <c r="K12" s="213"/>
      <c r="L12" s="54"/>
      <c r="M12" s="38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</row>
    <row r="13" spans="1:43" ht="15.75" thickBot="1" x14ac:dyDescent="0.3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54"/>
      <c r="M13" s="38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</row>
    <row r="14" spans="1:43" ht="15.75" thickBot="1" x14ac:dyDescent="0.3">
      <c r="A14" s="220" t="s">
        <v>110</v>
      </c>
      <c r="B14" s="228"/>
      <c r="C14" s="228"/>
      <c r="D14" s="228"/>
      <c r="E14" s="227"/>
      <c r="F14" s="229"/>
      <c r="G14" s="229"/>
      <c r="H14" s="229"/>
      <c r="I14" s="229"/>
      <c r="J14" s="230"/>
      <c r="K14" s="212"/>
      <c r="L14" s="54"/>
      <c r="M14" s="3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</row>
    <row r="15" spans="1:43" ht="15.75" thickBot="1" x14ac:dyDescent="0.3">
      <c r="A15" s="79"/>
      <c r="B15" s="79"/>
      <c r="C15" s="79"/>
      <c r="D15" s="79"/>
      <c r="E15" s="287" t="s">
        <v>83</v>
      </c>
      <c r="F15" s="223"/>
      <c r="G15" s="221" t="s">
        <v>112</v>
      </c>
      <c r="H15" s="224"/>
      <c r="I15" s="221" t="s">
        <v>261</v>
      </c>
      <c r="J15" s="224"/>
      <c r="K15" s="213"/>
      <c r="L15" s="54"/>
      <c r="M15" s="38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</row>
    <row r="16" spans="1:43" x14ac:dyDescent="0.25">
      <c r="A16" s="7" t="s">
        <v>5</v>
      </c>
      <c r="B16" s="58"/>
      <c r="C16" s="58"/>
      <c r="D16" s="58"/>
      <c r="E16" s="42" t="s">
        <v>166</v>
      </c>
      <c r="F16" s="129"/>
      <c r="G16" s="18" t="s">
        <v>170</v>
      </c>
      <c r="H16" s="129">
        <f>F16</f>
        <v>0</v>
      </c>
      <c r="I16" s="18" t="s">
        <v>170</v>
      </c>
      <c r="J16" s="100">
        <f>F16</f>
        <v>0</v>
      </c>
      <c r="K16" s="213"/>
      <c r="L16" s="54"/>
      <c r="M16" s="3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</row>
    <row r="17" spans="1:43" x14ac:dyDescent="0.25">
      <c r="A17" s="238" t="s">
        <v>109</v>
      </c>
      <c r="B17" s="49"/>
      <c r="C17" s="49"/>
      <c r="D17" s="49"/>
      <c r="E17" s="44" t="s">
        <v>262</v>
      </c>
      <c r="F17" s="232">
        <f>IF(H8=2019,H11,0)</f>
        <v>0</v>
      </c>
      <c r="G17" s="19" t="s">
        <v>228</v>
      </c>
      <c r="H17" s="233">
        <f>IF(OR(H8=2019,H8=2020),H11,0)</f>
        <v>0</v>
      </c>
      <c r="I17" s="19" t="s">
        <v>228</v>
      </c>
      <c r="J17" s="233">
        <f>IF(OR(H8=2019,H8=2020),H11,0)</f>
        <v>0</v>
      </c>
      <c r="K17" s="213"/>
      <c r="L17" s="54"/>
      <c r="M17" s="38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</row>
    <row r="18" spans="1:43" x14ac:dyDescent="0.25">
      <c r="A18" s="8" t="s">
        <v>117</v>
      </c>
      <c r="B18" s="49"/>
      <c r="C18" s="49"/>
      <c r="D18" s="49"/>
      <c r="E18" s="44" t="s">
        <v>263</v>
      </c>
      <c r="F18" s="232">
        <f>F16-F17</f>
        <v>0</v>
      </c>
      <c r="G18" s="19" t="s">
        <v>171</v>
      </c>
      <c r="H18" s="232">
        <f>H16-H17</f>
        <v>0</v>
      </c>
      <c r="I18" s="19" t="s">
        <v>172</v>
      </c>
      <c r="J18" s="232">
        <f>J16-J17</f>
        <v>0</v>
      </c>
      <c r="K18" s="213"/>
      <c r="L18" s="54"/>
      <c r="M18" s="3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</row>
    <row r="19" spans="1:43" x14ac:dyDescent="0.25">
      <c r="A19" s="8" t="s">
        <v>50</v>
      </c>
      <c r="B19" s="49"/>
      <c r="C19" s="49"/>
      <c r="D19" s="49"/>
      <c r="E19" s="43" t="s">
        <v>84</v>
      </c>
      <c r="F19" s="131">
        <f>0.95^8</f>
        <v>0.66342043128906247</v>
      </c>
      <c r="G19" s="6" t="s">
        <v>115</v>
      </c>
      <c r="H19" s="130">
        <f>0.95^9</f>
        <v>0.6302494097246093</v>
      </c>
      <c r="I19" s="6" t="s">
        <v>264</v>
      </c>
      <c r="J19" s="130">
        <f>0.95^10</f>
        <v>0.5987369392383789</v>
      </c>
      <c r="K19" s="213"/>
      <c r="L19" s="54"/>
      <c r="M19" s="38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</row>
    <row r="20" spans="1:43" x14ac:dyDescent="0.25">
      <c r="A20" s="8" t="s">
        <v>118</v>
      </c>
      <c r="B20" s="49"/>
      <c r="C20" s="49"/>
      <c r="D20" s="49"/>
      <c r="E20" s="44" t="s">
        <v>204</v>
      </c>
      <c r="F20" s="84">
        <f>F18*F19</f>
        <v>0</v>
      </c>
      <c r="G20" s="19" t="s">
        <v>205</v>
      </c>
      <c r="H20" s="133">
        <f>H18*H19</f>
        <v>0</v>
      </c>
      <c r="I20" s="19" t="s">
        <v>206</v>
      </c>
      <c r="J20" s="133">
        <f>J18*J19</f>
        <v>0</v>
      </c>
      <c r="K20" s="213"/>
      <c r="L20" s="54"/>
      <c r="M20" s="3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</row>
    <row r="21" spans="1:43" x14ac:dyDescent="0.25">
      <c r="A21" s="5" t="s">
        <v>51</v>
      </c>
      <c r="B21" s="49"/>
      <c r="C21" s="49"/>
      <c r="D21" s="49"/>
      <c r="E21" s="573" t="s">
        <v>368</v>
      </c>
      <c r="F21" s="574">
        <f>K100</f>
        <v>0</v>
      </c>
      <c r="G21" s="575" t="s">
        <v>369</v>
      </c>
      <c r="H21" s="576">
        <f>N100</f>
        <v>0</v>
      </c>
      <c r="I21" s="575" t="s">
        <v>370</v>
      </c>
      <c r="J21" s="576">
        <f>W100</f>
        <v>0</v>
      </c>
      <c r="K21" s="213"/>
      <c r="L21" s="54"/>
      <c r="M21" s="38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</row>
    <row r="22" spans="1:43" ht="15.75" thickBot="1" x14ac:dyDescent="0.3">
      <c r="A22" s="5" t="s">
        <v>74</v>
      </c>
      <c r="B22" s="49"/>
      <c r="C22" s="49"/>
      <c r="D22" s="49"/>
      <c r="E22" s="45" t="s">
        <v>6</v>
      </c>
      <c r="F22" s="116"/>
      <c r="G22" s="20" t="s">
        <v>6</v>
      </c>
      <c r="H22" s="67"/>
      <c r="I22" s="577" t="s">
        <v>371</v>
      </c>
      <c r="J22" s="578">
        <f>T100</f>
        <v>0</v>
      </c>
      <c r="K22" s="213"/>
      <c r="L22" s="54"/>
      <c r="M22" s="3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</row>
    <row r="23" spans="1:43" ht="15.75" thickBot="1" x14ac:dyDescent="0.3">
      <c r="A23" s="9" t="s">
        <v>52</v>
      </c>
      <c r="B23" s="52"/>
      <c r="C23" s="52"/>
      <c r="D23" s="52"/>
      <c r="E23" s="46" t="s">
        <v>173</v>
      </c>
      <c r="F23" s="90">
        <f>F20-F21+F22</f>
        <v>0</v>
      </c>
      <c r="G23" s="21" t="s">
        <v>174</v>
      </c>
      <c r="H23" s="90">
        <f>H20-H21+H22</f>
        <v>0</v>
      </c>
      <c r="I23" s="21" t="s">
        <v>175</v>
      </c>
      <c r="J23" s="92">
        <f>J20-J21+J22</f>
        <v>0</v>
      </c>
      <c r="K23" s="213"/>
      <c r="L23" s="54"/>
      <c r="M23" s="38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</row>
    <row r="24" spans="1:43" x14ac:dyDescent="0.25">
      <c r="A24" s="10"/>
      <c r="B24" s="49"/>
      <c r="C24" s="49"/>
      <c r="D24" s="49"/>
      <c r="E24" s="10"/>
      <c r="F24" s="49"/>
      <c r="G24" s="49"/>
      <c r="H24" s="49"/>
      <c r="I24" s="49"/>
      <c r="J24" s="38"/>
      <c r="K24" s="54"/>
      <c r="L24" s="54"/>
      <c r="M24" s="38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</row>
    <row r="25" spans="1:43" ht="15.75" thickBot="1" x14ac:dyDescent="0.3">
      <c r="A25" s="10"/>
      <c r="B25" s="79"/>
      <c r="C25" s="79"/>
      <c r="D25" s="79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</row>
    <row r="26" spans="1:43" ht="30.75" thickBot="1" x14ac:dyDescent="0.3">
      <c r="A26" s="246"/>
      <c r="B26" s="247"/>
      <c r="C26" s="247"/>
      <c r="D26" s="247"/>
      <c r="E26" s="242" t="s">
        <v>77</v>
      </c>
      <c r="F26" s="234"/>
      <c r="G26" s="234"/>
      <c r="H26" s="234"/>
      <c r="I26" s="234"/>
      <c r="J26" s="234"/>
      <c r="K26" s="248"/>
      <c r="L26" s="406" t="s">
        <v>116</v>
      </c>
      <c r="M26" s="234"/>
      <c r="N26" s="234"/>
      <c r="O26" s="407" t="s">
        <v>257</v>
      </c>
      <c r="P26" s="234"/>
      <c r="Q26" s="234"/>
      <c r="R26" s="234"/>
      <c r="S26" s="234"/>
      <c r="T26" s="234"/>
      <c r="U26" s="234"/>
      <c r="V26" s="234"/>
      <c r="W26" s="281"/>
      <c r="AC26" s="79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</row>
    <row r="27" spans="1:43" ht="150.75" thickBot="1" x14ac:dyDescent="0.3">
      <c r="A27" s="245" t="s">
        <v>3</v>
      </c>
      <c r="B27" s="245" t="s">
        <v>4</v>
      </c>
      <c r="C27" s="245" t="s">
        <v>1</v>
      </c>
      <c r="D27" s="11" t="s">
        <v>46</v>
      </c>
      <c r="E27" s="255" t="s">
        <v>247</v>
      </c>
      <c r="F27" s="28" t="s">
        <v>78</v>
      </c>
      <c r="G27" s="28" t="s">
        <v>79</v>
      </c>
      <c r="H27" s="30" t="s">
        <v>225</v>
      </c>
      <c r="I27" s="28" t="s">
        <v>80</v>
      </c>
      <c r="J27" s="28" t="s">
        <v>81</v>
      </c>
      <c r="K27" s="401" t="s">
        <v>82</v>
      </c>
      <c r="L27" s="389" t="s">
        <v>272</v>
      </c>
      <c r="M27" s="28" t="s">
        <v>123</v>
      </c>
      <c r="N27" s="28" t="s">
        <v>124</v>
      </c>
      <c r="O27" s="254" t="s">
        <v>248</v>
      </c>
      <c r="P27" s="32" t="s">
        <v>249</v>
      </c>
      <c r="Q27" s="32" t="s">
        <v>250</v>
      </c>
      <c r="R27" s="28" t="s">
        <v>251</v>
      </c>
      <c r="S27" s="29" t="s">
        <v>252</v>
      </c>
      <c r="T27" s="28" t="s">
        <v>253</v>
      </c>
      <c r="U27" s="30" t="s">
        <v>254</v>
      </c>
      <c r="V27" s="28" t="s">
        <v>255</v>
      </c>
      <c r="W27" s="28" t="s">
        <v>256</v>
      </c>
      <c r="AC27" s="79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</row>
    <row r="28" spans="1:43" ht="60.75" thickBot="1" x14ac:dyDescent="0.3">
      <c r="A28" s="1" t="s">
        <v>6</v>
      </c>
      <c r="B28" s="1" t="s">
        <v>6</v>
      </c>
      <c r="C28" s="1" t="s">
        <v>71</v>
      </c>
      <c r="D28" s="11" t="s">
        <v>6</v>
      </c>
      <c r="E28" s="32" t="s">
        <v>6</v>
      </c>
      <c r="F28" s="32" t="s">
        <v>73</v>
      </c>
      <c r="G28" s="33" t="s">
        <v>119</v>
      </c>
      <c r="H28" s="32" t="s">
        <v>73</v>
      </c>
      <c r="I28" s="32" t="s">
        <v>6</v>
      </c>
      <c r="J28" s="32" t="s">
        <v>120</v>
      </c>
      <c r="K28" s="401" t="s">
        <v>121</v>
      </c>
      <c r="L28" s="390" t="s">
        <v>73</v>
      </c>
      <c r="M28" s="32" t="s">
        <v>6</v>
      </c>
      <c r="N28" s="32" t="s">
        <v>122</v>
      </c>
      <c r="O28" s="31" t="s">
        <v>177</v>
      </c>
      <c r="P28" s="122" t="s">
        <v>258</v>
      </c>
      <c r="Q28" s="32" t="s">
        <v>178</v>
      </c>
      <c r="R28" s="32" t="s">
        <v>259</v>
      </c>
      <c r="S28" s="32" t="s">
        <v>179</v>
      </c>
      <c r="T28" s="581" t="s">
        <v>375</v>
      </c>
      <c r="U28" s="32" t="s">
        <v>6</v>
      </c>
      <c r="V28" s="32" t="s">
        <v>73</v>
      </c>
      <c r="W28" s="33" t="s">
        <v>260</v>
      </c>
      <c r="AC28" s="79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</row>
    <row r="29" spans="1:43" x14ac:dyDescent="0.25">
      <c r="A29" s="22"/>
      <c r="B29" s="17"/>
      <c r="C29" s="13" t="s">
        <v>72</v>
      </c>
      <c r="D29" s="25"/>
      <c r="E29" s="256"/>
      <c r="F29" s="35"/>
      <c r="G29" s="36"/>
      <c r="H29" s="41"/>
      <c r="I29" s="35"/>
      <c r="J29" s="35"/>
      <c r="K29" s="402"/>
      <c r="L29" s="391"/>
      <c r="M29" s="35"/>
      <c r="N29" s="35"/>
      <c r="O29" s="34"/>
      <c r="P29" s="35"/>
      <c r="Q29" s="35"/>
      <c r="R29" s="35"/>
      <c r="S29" s="36"/>
      <c r="T29" s="36"/>
      <c r="U29" s="40"/>
      <c r="V29" s="35"/>
      <c r="W29" s="239"/>
      <c r="AC29" s="79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</row>
    <row r="30" spans="1:43" x14ac:dyDescent="0.25">
      <c r="A30" s="101"/>
      <c r="B30" s="102"/>
      <c r="C30" s="23" t="s">
        <v>59</v>
      </c>
      <c r="D30" s="243" t="s">
        <v>60</v>
      </c>
      <c r="E30" s="257"/>
      <c r="F30" s="136"/>
      <c r="G30" s="136">
        <f>IF(E30=0,0,E30*F30)</f>
        <v>0</v>
      </c>
      <c r="H30" s="137" t="s">
        <v>58</v>
      </c>
      <c r="I30" s="135" t="s">
        <v>58</v>
      </c>
      <c r="J30" s="135" t="s">
        <v>58</v>
      </c>
      <c r="K30" s="403">
        <f>G30</f>
        <v>0</v>
      </c>
      <c r="L30" s="392" t="s">
        <v>58</v>
      </c>
      <c r="M30" s="135" t="s">
        <v>58</v>
      </c>
      <c r="N30" s="135" t="s">
        <v>58</v>
      </c>
      <c r="O30" s="134"/>
      <c r="P30" s="86">
        <f>IF(S$100="",F30-O30,"")</f>
        <v>0</v>
      </c>
      <c r="Q30" s="135"/>
      <c r="R30" s="135" t="s">
        <v>58</v>
      </c>
      <c r="S30" s="135" t="s">
        <v>58</v>
      </c>
      <c r="T30" s="136">
        <f>IF(S$100="",(E30*P30),"")</f>
        <v>0</v>
      </c>
      <c r="U30" s="137" t="s">
        <v>58</v>
      </c>
      <c r="V30" s="137" t="s">
        <v>58</v>
      </c>
      <c r="W30" s="240" t="s">
        <v>58</v>
      </c>
      <c r="AC30" s="79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</row>
    <row r="31" spans="1:43" ht="30" x14ac:dyDescent="0.25">
      <c r="A31" s="139"/>
      <c r="B31" s="115"/>
      <c r="C31" s="580" t="s">
        <v>372</v>
      </c>
      <c r="D31" s="106"/>
      <c r="E31" s="344"/>
      <c r="F31" s="141"/>
      <c r="G31" s="142"/>
      <c r="H31" s="346"/>
      <c r="I31" s="142"/>
      <c r="J31" s="142"/>
      <c r="K31" s="404"/>
      <c r="L31" s="393"/>
      <c r="M31" s="142"/>
      <c r="N31" s="142"/>
      <c r="O31" s="140"/>
      <c r="P31" s="141"/>
      <c r="Q31" s="141"/>
      <c r="R31" s="141"/>
      <c r="S31" s="141"/>
      <c r="T31" s="141"/>
      <c r="U31" s="348"/>
      <c r="V31" s="141"/>
      <c r="W31" s="138"/>
      <c r="AC31" s="79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</row>
    <row r="32" spans="1:43" x14ac:dyDescent="0.25">
      <c r="A32" s="101"/>
      <c r="B32" s="102"/>
      <c r="C32" s="102"/>
      <c r="D32" s="243"/>
      <c r="E32" s="345"/>
      <c r="F32" s="136"/>
      <c r="G32" s="145">
        <f>IF(E32&gt;0,E32*F32,0)</f>
        <v>0</v>
      </c>
      <c r="H32" s="347"/>
      <c r="I32" s="135"/>
      <c r="J32" s="145">
        <f>IF(H32&gt;0,H32*I32,0)</f>
        <v>0</v>
      </c>
      <c r="K32" s="403">
        <f t="shared" ref="K32:K36" si="0">G32+J32</f>
        <v>0</v>
      </c>
      <c r="L32" s="394"/>
      <c r="M32" s="147"/>
      <c r="N32" s="145">
        <f>IF(L32&gt;0,L32*M32,0)</f>
        <v>0</v>
      </c>
      <c r="O32" s="144"/>
      <c r="P32" s="86">
        <f>IF(S$100="",F32-O32,"")</f>
        <v>0</v>
      </c>
      <c r="Q32" s="136"/>
      <c r="R32" s="86">
        <f>IF(S$100="",I32-Q32,"")</f>
        <v>0</v>
      </c>
      <c r="S32" s="135" t="s">
        <v>58</v>
      </c>
      <c r="T32" s="136">
        <f>IF(S$100="",(E32*P32)+(H32*R32),"")</f>
        <v>0</v>
      </c>
      <c r="U32" s="348"/>
      <c r="V32" s="141"/>
      <c r="W32" s="138">
        <f>IF(U32&gt;0,U32*V32,0)</f>
        <v>0</v>
      </c>
      <c r="AC32" s="79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</row>
    <row r="33" spans="1:43" x14ac:dyDescent="0.25">
      <c r="A33" s="101"/>
      <c r="B33" s="102"/>
      <c r="C33" s="102"/>
      <c r="D33" s="243"/>
      <c r="E33" s="345"/>
      <c r="F33" s="136"/>
      <c r="G33" s="145">
        <f>IF(E33&gt;0,E33*F33,0)</f>
        <v>0</v>
      </c>
      <c r="H33" s="347"/>
      <c r="I33" s="135"/>
      <c r="J33" s="145">
        <f>IF(H33&gt;0,H33*I33,0)</f>
        <v>0</v>
      </c>
      <c r="K33" s="403">
        <f t="shared" si="0"/>
        <v>0</v>
      </c>
      <c r="L33" s="394"/>
      <c r="M33" s="147"/>
      <c r="N33" s="145">
        <f>IF(L33&gt;0,L33*M33,0)</f>
        <v>0</v>
      </c>
      <c r="O33" s="144"/>
      <c r="P33" s="86">
        <f>IF(S$100="",F33-O33,"")</f>
        <v>0</v>
      </c>
      <c r="Q33" s="136"/>
      <c r="R33" s="86">
        <f>IF(S$100="",I33-Q33,"")</f>
        <v>0</v>
      </c>
      <c r="S33" s="135" t="s">
        <v>58</v>
      </c>
      <c r="T33" s="136">
        <f>IF(S$100="",(E33*P33)+(H33*R33),"")</f>
        <v>0</v>
      </c>
      <c r="U33" s="348"/>
      <c r="V33" s="141"/>
      <c r="W33" s="138">
        <f>IF(U33&gt;0,U33*V33,0)</f>
        <v>0</v>
      </c>
      <c r="AC33" s="79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</row>
    <row r="34" spans="1:43" x14ac:dyDescent="0.25">
      <c r="A34" s="101"/>
      <c r="B34" s="102"/>
      <c r="C34" s="102"/>
      <c r="D34" s="243"/>
      <c r="E34" s="345"/>
      <c r="F34" s="136"/>
      <c r="G34" s="145">
        <f t="shared" ref="G34:G36" si="1">IF(E34&gt;0,E34*F34,0)</f>
        <v>0</v>
      </c>
      <c r="H34" s="347"/>
      <c r="I34" s="135"/>
      <c r="J34" s="145">
        <f t="shared" ref="J34:J36" si="2">IF(H34&gt;0,H34*I34,0)</f>
        <v>0</v>
      </c>
      <c r="K34" s="403">
        <f t="shared" si="0"/>
        <v>0</v>
      </c>
      <c r="L34" s="394"/>
      <c r="M34" s="147"/>
      <c r="N34" s="145">
        <f t="shared" ref="N34:N36" si="3">IF(L34&gt;0,L34*M34,0)</f>
        <v>0</v>
      </c>
      <c r="O34" s="144"/>
      <c r="P34" s="86">
        <f>IF(S$100="",F34-O34,"")</f>
        <v>0</v>
      </c>
      <c r="Q34" s="136"/>
      <c r="R34" s="86">
        <f>IF(S$100="",I34-Q34,"")</f>
        <v>0</v>
      </c>
      <c r="S34" s="135" t="s">
        <v>58</v>
      </c>
      <c r="T34" s="136">
        <f>IF(S$100="",(E34*P34)+(H34*R34),"")</f>
        <v>0</v>
      </c>
      <c r="U34" s="348"/>
      <c r="V34" s="141"/>
      <c r="W34" s="138">
        <f t="shared" ref="W34:W36" si="4">IF(U34&gt;0,U34*V34,0)</f>
        <v>0</v>
      </c>
      <c r="AC34" s="79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</row>
    <row r="35" spans="1:43" x14ac:dyDescent="0.25">
      <c r="A35" s="101"/>
      <c r="B35" s="102"/>
      <c r="C35" s="102"/>
      <c r="D35" s="243"/>
      <c r="E35" s="345"/>
      <c r="F35" s="136"/>
      <c r="G35" s="145">
        <f t="shared" si="1"/>
        <v>0</v>
      </c>
      <c r="H35" s="347"/>
      <c r="I35" s="135"/>
      <c r="J35" s="145">
        <f t="shared" si="2"/>
        <v>0</v>
      </c>
      <c r="K35" s="403">
        <f t="shared" si="0"/>
        <v>0</v>
      </c>
      <c r="L35" s="394"/>
      <c r="M35" s="147"/>
      <c r="N35" s="145">
        <f t="shared" si="3"/>
        <v>0</v>
      </c>
      <c r="O35" s="144"/>
      <c r="P35" s="86">
        <f>IF(S$100="",F35-O35,"")</f>
        <v>0</v>
      </c>
      <c r="Q35" s="136"/>
      <c r="R35" s="86">
        <f>IF(S$100="",I35-Q35,"")</f>
        <v>0</v>
      </c>
      <c r="S35" s="135" t="s">
        <v>58</v>
      </c>
      <c r="T35" s="136">
        <f>IF(S$100="",(E35*P35)+(H35*R35),"")</f>
        <v>0</v>
      </c>
      <c r="U35" s="348"/>
      <c r="V35" s="141"/>
      <c r="W35" s="138">
        <f t="shared" si="4"/>
        <v>0</v>
      </c>
      <c r="AC35" s="79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</row>
    <row r="36" spans="1:43" x14ac:dyDescent="0.25">
      <c r="A36" s="101"/>
      <c r="B36" s="102"/>
      <c r="C36" s="102"/>
      <c r="D36" s="243"/>
      <c r="E36" s="345"/>
      <c r="F36" s="136"/>
      <c r="G36" s="136">
        <f t="shared" si="1"/>
        <v>0</v>
      </c>
      <c r="H36" s="347"/>
      <c r="I36" s="135"/>
      <c r="J36" s="136">
        <f t="shared" si="2"/>
        <v>0</v>
      </c>
      <c r="K36" s="403">
        <f t="shared" si="0"/>
        <v>0</v>
      </c>
      <c r="L36" s="394"/>
      <c r="M36" s="147"/>
      <c r="N36" s="136">
        <f t="shared" si="3"/>
        <v>0</v>
      </c>
      <c r="O36" s="144"/>
      <c r="P36" s="86">
        <f>IF(S$100="",F36-O36,"")</f>
        <v>0</v>
      </c>
      <c r="Q36" s="136"/>
      <c r="R36" s="86">
        <f>IF(S$100="",I36-Q36,"")</f>
        <v>0</v>
      </c>
      <c r="S36" s="135" t="s">
        <v>58</v>
      </c>
      <c r="T36" s="136">
        <f>IF(S$100="",(E36*P36)+(H36*R36),"")</f>
        <v>0</v>
      </c>
      <c r="U36" s="348"/>
      <c r="V36" s="141"/>
      <c r="W36" s="138">
        <f t="shared" si="4"/>
        <v>0</v>
      </c>
      <c r="AC36" s="79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</row>
    <row r="37" spans="1:43" ht="30" x14ac:dyDescent="0.25">
      <c r="A37" s="139"/>
      <c r="B37" s="115"/>
      <c r="C37" s="27" t="s">
        <v>267</v>
      </c>
      <c r="D37" s="240"/>
      <c r="E37" s="408"/>
      <c r="F37" s="135"/>
      <c r="G37" s="135"/>
      <c r="H37" s="135"/>
      <c r="I37" s="135"/>
      <c r="J37" s="135"/>
      <c r="K37" s="403"/>
      <c r="L37" s="135"/>
      <c r="M37" s="135"/>
      <c r="N37" s="437"/>
      <c r="O37" s="408"/>
      <c r="P37" s="135"/>
      <c r="Q37" s="135"/>
      <c r="R37" s="135"/>
      <c r="S37" s="135"/>
      <c r="T37" s="135"/>
      <c r="U37" s="348"/>
      <c r="V37" s="141"/>
      <c r="W37" s="143"/>
      <c r="AC37" s="79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</row>
    <row r="38" spans="1:43" x14ac:dyDescent="0.25">
      <c r="A38" s="139"/>
      <c r="B38" s="115"/>
      <c r="C38" s="115"/>
      <c r="D38" s="240" t="s">
        <v>58</v>
      </c>
      <c r="E38" s="408" t="s">
        <v>58</v>
      </c>
      <c r="F38" s="135" t="s">
        <v>58</v>
      </c>
      <c r="G38" s="135" t="s">
        <v>58</v>
      </c>
      <c r="H38" s="135" t="s">
        <v>58</v>
      </c>
      <c r="I38" s="135" t="s">
        <v>58</v>
      </c>
      <c r="J38" s="135" t="s">
        <v>58</v>
      </c>
      <c r="K38" s="437" t="s">
        <v>58</v>
      </c>
      <c r="L38" s="408" t="s">
        <v>58</v>
      </c>
      <c r="M38" s="135" t="s">
        <v>58</v>
      </c>
      <c r="N38" s="437" t="s">
        <v>58</v>
      </c>
      <c r="O38" s="408" t="s">
        <v>58</v>
      </c>
      <c r="P38" s="135" t="s">
        <v>58</v>
      </c>
      <c r="Q38" s="135" t="s">
        <v>58</v>
      </c>
      <c r="R38" s="135" t="s">
        <v>58</v>
      </c>
      <c r="S38" s="135" t="s">
        <v>58</v>
      </c>
      <c r="T38" s="135" t="s">
        <v>58</v>
      </c>
      <c r="U38" s="348"/>
      <c r="V38" s="141"/>
      <c r="W38" s="138">
        <f>IF(U38&gt;0,U38*V38,0)</f>
        <v>0</v>
      </c>
      <c r="AC38" s="79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</row>
    <row r="39" spans="1:43" x14ac:dyDescent="0.25">
      <c r="A39" s="139"/>
      <c r="B39" s="115"/>
      <c r="C39" s="115"/>
      <c r="D39" s="240" t="s">
        <v>58</v>
      </c>
      <c r="E39" s="408" t="s">
        <v>58</v>
      </c>
      <c r="F39" s="135" t="s">
        <v>58</v>
      </c>
      <c r="G39" s="135" t="s">
        <v>58</v>
      </c>
      <c r="H39" s="135" t="s">
        <v>58</v>
      </c>
      <c r="I39" s="135" t="s">
        <v>58</v>
      </c>
      <c r="J39" s="135" t="s">
        <v>58</v>
      </c>
      <c r="K39" s="437" t="s">
        <v>58</v>
      </c>
      <c r="L39" s="408" t="s">
        <v>58</v>
      </c>
      <c r="M39" s="135" t="s">
        <v>58</v>
      </c>
      <c r="N39" s="437" t="s">
        <v>58</v>
      </c>
      <c r="O39" s="408" t="s">
        <v>58</v>
      </c>
      <c r="P39" s="135" t="s">
        <v>58</v>
      </c>
      <c r="Q39" s="135" t="s">
        <v>58</v>
      </c>
      <c r="R39" s="135" t="s">
        <v>58</v>
      </c>
      <c r="S39" s="135" t="s">
        <v>58</v>
      </c>
      <c r="T39" s="135" t="s">
        <v>58</v>
      </c>
      <c r="U39" s="348"/>
      <c r="V39" s="141"/>
      <c r="W39" s="138">
        <f>IF(U39&gt;0,U39*V39,0)</f>
        <v>0</v>
      </c>
      <c r="AC39" s="79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</row>
    <row r="40" spans="1:43" x14ac:dyDescent="0.25">
      <c r="A40" s="139"/>
      <c r="B40" s="115"/>
      <c r="C40" s="115"/>
      <c r="D40" s="240" t="s">
        <v>58</v>
      </c>
      <c r="E40" s="408" t="s">
        <v>58</v>
      </c>
      <c r="F40" s="135" t="s">
        <v>58</v>
      </c>
      <c r="G40" s="135" t="s">
        <v>58</v>
      </c>
      <c r="H40" s="135" t="s">
        <v>58</v>
      </c>
      <c r="I40" s="135" t="s">
        <v>58</v>
      </c>
      <c r="J40" s="135" t="s">
        <v>58</v>
      </c>
      <c r="K40" s="437" t="s">
        <v>58</v>
      </c>
      <c r="L40" s="408" t="s">
        <v>58</v>
      </c>
      <c r="M40" s="135" t="s">
        <v>58</v>
      </c>
      <c r="N40" s="437" t="s">
        <v>58</v>
      </c>
      <c r="O40" s="408" t="s">
        <v>58</v>
      </c>
      <c r="P40" s="135" t="s">
        <v>58</v>
      </c>
      <c r="Q40" s="135" t="s">
        <v>58</v>
      </c>
      <c r="R40" s="135" t="s">
        <v>58</v>
      </c>
      <c r="S40" s="135" t="s">
        <v>58</v>
      </c>
      <c r="T40" s="135" t="s">
        <v>58</v>
      </c>
      <c r="U40" s="348"/>
      <c r="V40" s="141"/>
      <c r="W40" s="138">
        <f t="shared" ref="W40:W42" si="5">IF(U40&gt;0,U40*V40,0)</f>
        <v>0</v>
      </c>
      <c r="AC40" s="79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</row>
    <row r="41" spans="1:43" x14ac:dyDescent="0.25">
      <c r="A41" s="139"/>
      <c r="B41" s="115"/>
      <c r="C41" s="115"/>
      <c r="D41" s="240" t="s">
        <v>58</v>
      </c>
      <c r="E41" s="408" t="s">
        <v>58</v>
      </c>
      <c r="F41" s="135" t="s">
        <v>58</v>
      </c>
      <c r="G41" s="135" t="s">
        <v>58</v>
      </c>
      <c r="H41" s="135" t="s">
        <v>58</v>
      </c>
      <c r="I41" s="135" t="s">
        <v>58</v>
      </c>
      <c r="J41" s="135" t="s">
        <v>58</v>
      </c>
      <c r="K41" s="437" t="s">
        <v>58</v>
      </c>
      <c r="L41" s="408" t="s">
        <v>58</v>
      </c>
      <c r="M41" s="135" t="s">
        <v>58</v>
      </c>
      <c r="N41" s="437" t="s">
        <v>58</v>
      </c>
      <c r="O41" s="408" t="s">
        <v>58</v>
      </c>
      <c r="P41" s="135" t="s">
        <v>58</v>
      </c>
      <c r="Q41" s="135" t="s">
        <v>58</v>
      </c>
      <c r="R41" s="135" t="s">
        <v>58</v>
      </c>
      <c r="S41" s="135" t="s">
        <v>58</v>
      </c>
      <c r="T41" s="135" t="s">
        <v>58</v>
      </c>
      <c r="U41" s="348"/>
      <c r="V41" s="141"/>
      <c r="W41" s="138">
        <f t="shared" si="5"/>
        <v>0</v>
      </c>
      <c r="AC41" s="79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</row>
    <row r="42" spans="1:43" x14ac:dyDescent="0.25">
      <c r="A42" s="139"/>
      <c r="B42" s="115"/>
      <c r="C42" s="115"/>
      <c r="D42" s="240" t="s">
        <v>58</v>
      </c>
      <c r="E42" s="408" t="s">
        <v>58</v>
      </c>
      <c r="F42" s="135" t="s">
        <v>58</v>
      </c>
      <c r="G42" s="135" t="s">
        <v>58</v>
      </c>
      <c r="H42" s="135" t="s">
        <v>58</v>
      </c>
      <c r="I42" s="135" t="s">
        <v>58</v>
      </c>
      <c r="J42" s="135" t="s">
        <v>58</v>
      </c>
      <c r="K42" s="437" t="s">
        <v>58</v>
      </c>
      <c r="L42" s="408" t="s">
        <v>58</v>
      </c>
      <c r="M42" s="135" t="s">
        <v>58</v>
      </c>
      <c r="N42" s="437" t="s">
        <v>58</v>
      </c>
      <c r="O42" s="408" t="s">
        <v>58</v>
      </c>
      <c r="P42" s="135" t="s">
        <v>58</v>
      </c>
      <c r="Q42" s="135" t="s">
        <v>58</v>
      </c>
      <c r="R42" s="135" t="s">
        <v>58</v>
      </c>
      <c r="S42" s="135" t="s">
        <v>58</v>
      </c>
      <c r="T42" s="135" t="s">
        <v>58</v>
      </c>
      <c r="U42" s="348"/>
      <c r="V42" s="141"/>
      <c r="W42" s="138">
        <f t="shared" si="5"/>
        <v>0</v>
      </c>
      <c r="AC42" s="79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</row>
    <row r="43" spans="1:43" ht="30" x14ac:dyDescent="0.25">
      <c r="A43" s="139"/>
      <c r="B43" s="115"/>
      <c r="C43" s="580" t="s">
        <v>373</v>
      </c>
      <c r="D43" s="243"/>
      <c r="E43" s="344"/>
      <c r="F43" s="141"/>
      <c r="G43" s="142"/>
      <c r="H43" s="348"/>
      <c r="I43" s="141"/>
      <c r="J43" s="142"/>
      <c r="K43" s="404"/>
      <c r="L43" s="395"/>
      <c r="M43" s="340"/>
      <c r="N43" s="404"/>
      <c r="O43" s="444"/>
      <c r="P43" s="136"/>
      <c r="Q43" s="141"/>
      <c r="R43" s="141"/>
      <c r="S43" s="141"/>
      <c r="T43" s="136"/>
      <c r="U43" s="348"/>
      <c r="V43" s="141"/>
      <c r="W43" s="143"/>
      <c r="AC43" s="79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</row>
    <row r="44" spans="1:43" x14ac:dyDescent="0.25">
      <c r="A44" s="101"/>
      <c r="B44" s="102"/>
      <c r="C44" s="102"/>
      <c r="D44" s="243"/>
      <c r="E44" s="345"/>
      <c r="F44" s="136"/>
      <c r="G44" s="145">
        <f>IF(E44&gt;0,E44*F44,0)</f>
        <v>0</v>
      </c>
      <c r="H44" s="347"/>
      <c r="I44" s="135"/>
      <c r="J44" s="145">
        <f>IF(H44&gt;0,H44*I44,0)</f>
        <v>0</v>
      </c>
      <c r="K44" s="403">
        <f t="shared" ref="K44:K48" si="6">G44+J44</f>
        <v>0</v>
      </c>
      <c r="L44" s="394"/>
      <c r="M44" s="147"/>
      <c r="N44" s="403">
        <f>IF(L44&gt;0,L44*M44,0)</f>
        <v>0</v>
      </c>
      <c r="O44" s="445"/>
      <c r="P44" s="86">
        <f>IF(S$100="",F44-O44,"")</f>
        <v>0</v>
      </c>
      <c r="Q44" s="136"/>
      <c r="R44" s="86">
        <f>IF(S$100="",I44-Q44,"")</f>
        <v>0</v>
      </c>
      <c r="S44" s="135" t="s">
        <v>58</v>
      </c>
      <c r="T44" s="136">
        <f>IF(S$100="",(E44*P44)+(H44*R44),"")</f>
        <v>0</v>
      </c>
      <c r="U44" s="430"/>
      <c r="V44" s="410"/>
      <c r="W44" s="138">
        <f t="shared" ref="W44:W45" si="7">IF(U44&gt;0,U44*V44,0)</f>
        <v>0</v>
      </c>
      <c r="AC44" s="79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</row>
    <row r="45" spans="1:43" x14ac:dyDescent="0.25">
      <c r="A45" s="101"/>
      <c r="B45" s="102"/>
      <c r="C45" s="102"/>
      <c r="D45" s="243"/>
      <c r="E45" s="345"/>
      <c r="F45" s="136"/>
      <c r="G45" s="145">
        <f>IF(E45&gt;0,E45*F45,0)</f>
        <v>0</v>
      </c>
      <c r="H45" s="347"/>
      <c r="I45" s="135"/>
      <c r="J45" s="145">
        <f>IF(H45&gt;0,H45*I45,0)</f>
        <v>0</v>
      </c>
      <c r="K45" s="403">
        <f t="shared" si="6"/>
        <v>0</v>
      </c>
      <c r="L45" s="394"/>
      <c r="M45" s="147"/>
      <c r="N45" s="403">
        <f>IF(L45&gt;0,L45*M45,0)</f>
        <v>0</v>
      </c>
      <c r="O45" s="445"/>
      <c r="P45" s="86">
        <f>IF(S$100="",F45-O45,"")</f>
        <v>0</v>
      </c>
      <c r="Q45" s="136"/>
      <c r="R45" s="86">
        <f>IF(S$100="",I45-Q45,"")</f>
        <v>0</v>
      </c>
      <c r="S45" s="135" t="s">
        <v>58</v>
      </c>
      <c r="T45" s="136">
        <f>IF(S$100="",(E45*P45)+(H45*R45),"")</f>
        <v>0</v>
      </c>
      <c r="U45" s="430"/>
      <c r="V45" s="410"/>
      <c r="W45" s="138">
        <f t="shared" si="7"/>
        <v>0</v>
      </c>
      <c r="AC45" s="79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</row>
    <row r="46" spans="1:43" x14ac:dyDescent="0.25">
      <c r="A46" s="101"/>
      <c r="B46" s="102"/>
      <c r="C46" s="102"/>
      <c r="D46" s="243"/>
      <c r="E46" s="345"/>
      <c r="F46" s="136"/>
      <c r="G46" s="145">
        <f t="shared" ref="G46:G48" si="8">IF(E46&gt;0,E46*F46,0)</f>
        <v>0</v>
      </c>
      <c r="H46" s="347"/>
      <c r="I46" s="135"/>
      <c r="J46" s="145">
        <f t="shared" ref="J46:J48" si="9">IF(H46&gt;0,H46*I46,0)</f>
        <v>0</v>
      </c>
      <c r="K46" s="403">
        <f t="shared" si="6"/>
        <v>0</v>
      </c>
      <c r="L46" s="394"/>
      <c r="M46" s="147"/>
      <c r="N46" s="403">
        <f t="shared" ref="N46:N48" si="10">IF(L46&gt;0,L46*M46,0)</f>
        <v>0</v>
      </c>
      <c r="O46" s="445"/>
      <c r="P46" s="86">
        <f>IF(S$100="",F46-O46,"")</f>
        <v>0</v>
      </c>
      <c r="Q46" s="136"/>
      <c r="R46" s="86">
        <f>IF(S$100="",I46-Q46,"")</f>
        <v>0</v>
      </c>
      <c r="S46" s="135" t="s">
        <v>58</v>
      </c>
      <c r="T46" s="136">
        <f>IF(S$100="",(E46*P46)+(H46*R46),"")</f>
        <v>0</v>
      </c>
      <c r="U46" s="430"/>
      <c r="V46" s="410"/>
      <c r="W46" s="138">
        <f>IF(U46&gt;0,U46*V46,0)</f>
        <v>0</v>
      </c>
      <c r="AC46" s="79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</row>
    <row r="47" spans="1:43" x14ac:dyDescent="0.25">
      <c r="A47" s="101"/>
      <c r="B47" s="102"/>
      <c r="C47" s="102"/>
      <c r="D47" s="243"/>
      <c r="E47" s="345"/>
      <c r="F47" s="136"/>
      <c r="G47" s="145">
        <f t="shared" si="8"/>
        <v>0</v>
      </c>
      <c r="H47" s="347"/>
      <c r="I47" s="135"/>
      <c r="J47" s="145">
        <f t="shared" si="9"/>
        <v>0</v>
      </c>
      <c r="K47" s="403">
        <f t="shared" si="6"/>
        <v>0</v>
      </c>
      <c r="L47" s="394"/>
      <c r="M47" s="147"/>
      <c r="N47" s="403">
        <f t="shared" si="10"/>
        <v>0</v>
      </c>
      <c r="O47" s="445"/>
      <c r="P47" s="86">
        <f>IF(S$100="",F47-O47,"")</f>
        <v>0</v>
      </c>
      <c r="Q47" s="136"/>
      <c r="R47" s="86">
        <f>IF(S$100="",I47-Q47,"")</f>
        <v>0</v>
      </c>
      <c r="S47" s="135" t="s">
        <v>58</v>
      </c>
      <c r="T47" s="136">
        <f>IF(S$100="",(E47*P47)+(H47*R47),"")</f>
        <v>0</v>
      </c>
      <c r="U47" s="430"/>
      <c r="V47" s="410"/>
      <c r="W47" s="138">
        <f>IF(U47&gt;0,U47*V47,0)</f>
        <v>0</v>
      </c>
      <c r="AC47" s="79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</row>
    <row r="48" spans="1:43" x14ac:dyDescent="0.25">
      <c r="A48" s="101"/>
      <c r="B48" s="102"/>
      <c r="C48" s="409"/>
      <c r="D48" s="426"/>
      <c r="E48" s="429"/>
      <c r="F48" s="410"/>
      <c r="G48" s="410">
        <f t="shared" si="8"/>
        <v>0</v>
      </c>
      <c r="H48" s="412"/>
      <c r="I48" s="413"/>
      <c r="J48" s="410">
        <f t="shared" si="9"/>
        <v>0</v>
      </c>
      <c r="K48" s="414">
        <f t="shared" si="6"/>
        <v>0</v>
      </c>
      <c r="L48" s="415"/>
      <c r="M48" s="416"/>
      <c r="N48" s="414">
        <f t="shared" si="10"/>
        <v>0</v>
      </c>
      <c r="O48" s="446"/>
      <c r="P48" s="417">
        <f>IF(S$100="",F48-O48,"")</f>
        <v>0</v>
      </c>
      <c r="Q48" s="410"/>
      <c r="R48" s="417">
        <f>IF(S$100="",I48-Q48,"")</f>
        <v>0</v>
      </c>
      <c r="S48" s="413" t="s">
        <v>58</v>
      </c>
      <c r="T48" s="410">
        <f>IF(S$100="",(E48*P48)+(H48*R48),"")</f>
        <v>0</v>
      </c>
      <c r="U48" s="430"/>
      <c r="V48" s="410"/>
      <c r="W48" s="138">
        <f t="shared" ref="W48" si="11">IF(U48&gt;0,U48*V48,0)</f>
        <v>0</v>
      </c>
      <c r="AC48" s="79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</row>
    <row r="49" spans="1:43" ht="30" x14ac:dyDescent="0.25">
      <c r="A49" s="101"/>
      <c r="B49" s="102"/>
      <c r="C49" s="455" t="s">
        <v>268</v>
      </c>
      <c r="D49" s="434"/>
      <c r="E49" s="439"/>
      <c r="F49" s="410"/>
      <c r="G49" s="411"/>
      <c r="H49" s="440"/>
      <c r="I49" s="441"/>
      <c r="J49" s="411"/>
      <c r="K49" s="414"/>
      <c r="L49" s="442"/>
      <c r="M49" s="443"/>
      <c r="N49" s="414"/>
      <c r="O49" s="446"/>
      <c r="P49" s="417"/>
      <c r="Q49" s="410"/>
      <c r="R49" s="417"/>
      <c r="S49" s="413"/>
      <c r="T49" s="410"/>
      <c r="U49" s="430"/>
      <c r="V49" s="410"/>
      <c r="W49" s="418"/>
      <c r="AC49" s="79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</row>
    <row r="50" spans="1:43" x14ac:dyDescent="0.25">
      <c r="A50" s="101"/>
      <c r="B50" s="102"/>
      <c r="C50" s="409"/>
      <c r="D50" s="240" t="s">
        <v>58</v>
      </c>
      <c r="E50" s="408" t="s">
        <v>58</v>
      </c>
      <c r="F50" s="135" t="s">
        <v>58</v>
      </c>
      <c r="G50" s="135" t="s">
        <v>58</v>
      </c>
      <c r="H50" s="135" t="s">
        <v>58</v>
      </c>
      <c r="I50" s="135" t="s">
        <v>58</v>
      </c>
      <c r="J50" s="135" t="s">
        <v>58</v>
      </c>
      <c r="K50" s="437" t="s">
        <v>58</v>
      </c>
      <c r="L50" s="408" t="s">
        <v>58</v>
      </c>
      <c r="M50" s="135" t="s">
        <v>58</v>
      </c>
      <c r="N50" s="437" t="s">
        <v>58</v>
      </c>
      <c r="O50" s="408" t="s">
        <v>58</v>
      </c>
      <c r="P50" s="135" t="s">
        <v>58</v>
      </c>
      <c r="Q50" s="135" t="s">
        <v>58</v>
      </c>
      <c r="R50" s="135" t="s">
        <v>58</v>
      </c>
      <c r="S50" s="135" t="s">
        <v>58</v>
      </c>
      <c r="T50" s="135" t="s">
        <v>58</v>
      </c>
      <c r="U50" s="430"/>
      <c r="V50" s="410"/>
      <c r="W50" s="138">
        <f t="shared" ref="W50:W51" si="12">IF(U50&gt;0,U50*V50,0)</f>
        <v>0</v>
      </c>
      <c r="AC50" s="79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</row>
    <row r="51" spans="1:43" x14ac:dyDescent="0.25">
      <c r="A51" s="101"/>
      <c r="B51" s="102"/>
      <c r="C51" s="409"/>
      <c r="D51" s="240" t="s">
        <v>58</v>
      </c>
      <c r="E51" s="408" t="s">
        <v>58</v>
      </c>
      <c r="F51" s="135" t="s">
        <v>58</v>
      </c>
      <c r="G51" s="135" t="s">
        <v>58</v>
      </c>
      <c r="H51" s="135" t="s">
        <v>58</v>
      </c>
      <c r="I51" s="135" t="s">
        <v>58</v>
      </c>
      <c r="J51" s="135" t="s">
        <v>58</v>
      </c>
      <c r="K51" s="437" t="s">
        <v>58</v>
      </c>
      <c r="L51" s="408" t="s">
        <v>58</v>
      </c>
      <c r="M51" s="135" t="s">
        <v>58</v>
      </c>
      <c r="N51" s="437" t="s">
        <v>58</v>
      </c>
      <c r="O51" s="408" t="s">
        <v>58</v>
      </c>
      <c r="P51" s="135" t="s">
        <v>58</v>
      </c>
      <c r="Q51" s="135" t="s">
        <v>58</v>
      </c>
      <c r="R51" s="135" t="s">
        <v>58</v>
      </c>
      <c r="S51" s="135" t="s">
        <v>58</v>
      </c>
      <c r="T51" s="135" t="s">
        <v>58</v>
      </c>
      <c r="U51" s="430"/>
      <c r="V51" s="410"/>
      <c r="W51" s="138">
        <f t="shared" si="12"/>
        <v>0</v>
      </c>
      <c r="AC51" s="79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</row>
    <row r="52" spans="1:43" x14ac:dyDescent="0.25">
      <c r="A52" s="101"/>
      <c r="B52" s="102"/>
      <c r="C52" s="409"/>
      <c r="D52" s="240" t="s">
        <v>58</v>
      </c>
      <c r="E52" s="408" t="s">
        <v>58</v>
      </c>
      <c r="F52" s="135" t="s">
        <v>58</v>
      </c>
      <c r="G52" s="135" t="s">
        <v>58</v>
      </c>
      <c r="H52" s="135" t="s">
        <v>58</v>
      </c>
      <c r="I52" s="135" t="s">
        <v>58</v>
      </c>
      <c r="J52" s="135" t="s">
        <v>58</v>
      </c>
      <c r="K52" s="437" t="s">
        <v>58</v>
      </c>
      <c r="L52" s="408" t="s">
        <v>58</v>
      </c>
      <c r="M52" s="135" t="s">
        <v>58</v>
      </c>
      <c r="N52" s="437" t="s">
        <v>58</v>
      </c>
      <c r="O52" s="408" t="s">
        <v>58</v>
      </c>
      <c r="P52" s="135" t="s">
        <v>58</v>
      </c>
      <c r="Q52" s="135" t="s">
        <v>58</v>
      </c>
      <c r="R52" s="135" t="s">
        <v>58</v>
      </c>
      <c r="S52" s="135" t="s">
        <v>58</v>
      </c>
      <c r="T52" s="135" t="s">
        <v>58</v>
      </c>
      <c r="U52" s="430"/>
      <c r="V52" s="410"/>
      <c r="W52" s="138">
        <f>IF(U52&gt;0,U52*V52,0)</f>
        <v>0</v>
      </c>
      <c r="AC52" s="79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</row>
    <row r="53" spans="1:43" x14ac:dyDescent="0.25">
      <c r="A53" s="101"/>
      <c r="B53" s="102"/>
      <c r="C53" s="409"/>
      <c r="D53" s="240" t="s">
        <v>58</v>
      </c>
      <c r="E53" s="408" t="s">
        <v>58</v>
      </c>
      <c r="F53" s="135" t="s">
        <v>58</v>
      </c>
      <c r="G53" s="135" t="s">
        <v>58</v>
      </c>
      <c r="H53" s="135" t="s">
        <v>58</v>
      </c>
      <c r="I53" s="135" t="s">
        <v>58</v>
      </c>
      <c r="J53" s="135" t="s">
        <v>58</v>
      </c>
      <c r="K53" s="437" t="s">
        <v>58</v>
      </c>
      <c r="L53" s="408" t="s">
        <v>58</v>
      </c>
      <c r="M53" s="135" t="s">
        <v>58</v>
      </c>
      <c r="N53" s="437" t="s">
        <v>58</v>
      </c>
      <c r="O53" s="408" t="s">
        <v>58</v>
      </c>
      <c r="P53" s="135" t="s">
        <v>58</v>
      </c>
      <c r="Q53" s="135" t="s">
        <v>58</v>
      </c>
      <c r="R53" s="135" t="s">
        <v>58</v>
      </c>
      <c r="S53" s="135" t="s">
        <v>58</v>
      </c>
      <c r="T53" s="135" t="s">
        <v>58</v>
      </c>
      <c r="U53" s="430"/>
      <c r="V53" s="410"/>
      <c r="W53" s="138">
        <f>IF(U53&gt;0,U53*V53,0)</f>
        <v>0</v>
      </c>
      <c r="AC53" s="79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</row>
    <row r="54" spans="1:43" ht="15.75" thickBot="1" x14ac:dyDescent="0.3">
      <c r="A54" s="110"/>
      <c r="B54" s="111"/>
      <c r="C54" s="111"/>
      <c r="D54" s="435" t="s">
        <v>58</v>
      </c>
      <c r="E54" s="436" t="s">
        <v>58</v>
      </c>
      <c r="F54" s="150" t="s">
        <v>58</v>
      </c>
      <c r="G54" s="150" t="s">
        <v>58</v>
      </c>
      <c r="H54" s="150" t="s">
        <v>58</v>
      </c>
      <c r="I54" s="150" t="s">
        <v>58</v>
      </c>
      <c r="J54" s="150" t="s">
        <v>58</v>
      </c>
      <c r="K54" s="438" t="s">
        <v>58</v>
      </c>
      <c r="L54" s="436" t="s">
        <v>58</v>
      </c>
      <c r="M54" s="150" t="s">
        <v>58</v>
      </c>
      <c r="N54" s="438" t="s">
        <v>58</v>
      </c>
      <c r="O54" s="436" t="s">
        <v>58</v>
      </c>
      <c r="P54" s="150" t="s">
        <v>58</v>
      </c>
      <c r="Q54" s="150" t="s">
        <v>58</v>
      </c>
      <c r="R54" s="150" t="s">
        <v>58</v>
      </c>
      <c r="S54" s="150" t="s">
        <v>58</v>
      </c>
      <c r="T54" s="150" t="s">
        <v>58</v>
      </c>
      <c r="U54" s="433"/>
      <c r="V54" s="149"/>
      <c r="W54" s="152">
        <f t="shared" ref="W54" si="13">IF(U54&gt;0,U54*V54,0)</f>
        <v>0</v>
      </c>
      <c r="AC54" s="79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</row>
    <row r="55" spans="1:43" ht="45" x14ac:dyDescent="0.25">
      <c r="A55" s="139"/>
      <c r="B55" s="115"/>
      <c r="C55" s="456" t="s">
        <v>374</v>
      </c>
      <c r="D55" s="427"/>
      <c r="E55" s="431"/>
      <c r="F55" s="141"/>
      <c r="G55" s="142"/>
      <c r="H55" s="432"/>
      <c r="I55" s="142"/>
      <c r="J55" s="142"/>
      <c r="K55" s="404"/>
      <c r="L55" s="393"/>
      <c r="M55" s="142"/>
      <c r="N55" s="142"/>
      <c r="O55" s="140"/>
      <c r="P55" s="141"/>
      <c r="Q55" s="141"/>
      <c r="R55" s="141"/>
      <c r="S55" s="141"/>
      <c r="T55" s="141"/>
      <c r="U55" s="348"/>
      <c r="V55" s="141"/>
      <c r="W55" s="143"/>
      <c r="AC55" s="79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</row>
    <row r="56" spans="1:43" x14ac:dyDescent="0.25">
      <c r="A56" s="101"/>
      <c r="B56" s="102"/>
      <c r="C56" s="102"/>
      <c r="D56" s="243"/>
      <c r="E56" s="258" t="s">
        <v>58</v>
      </c>
      <c r="F56" s="157" t="s">
        <v>58</v>
      </c>
      <c r="G56" s="157" t="s">
        <v>58</v>
      </c>
      <c r="H56" s="146"/>
      <c r="I56" s="147"/>
      <c r="J56" s="158">
        <f t="shared" ref="J56:J60" si="14">H56*I56</f>
        <v>0</v>
      </c>
      <c r="K56" s="403">
        <f>J56</f>
        <v>0</v>
      </c>
      <c r="L56" s="397"/>
      <c r="M56" s="342"/>
      <c r="N56" s="158">
        <f t="shared" ref="N56:N60" si="15">L56*M56</f>
        <v>0</v>
      </c>
      <c r="O56" s="144"/>
      <c r="P56" s="157" t="s">
        <v>58</v>
      </c>
      <c r="Q56" s="157"/>
      <c r="R56" s="86">
        <f>IF(S$100="",I56-Q56,"")</f>
        <v>0</v>
      </c>
      <c r="S56" s="135" t="s">
        <v>58</v>
      </c>
      <c r="T56" s="136">
        <f>IF(S$100="",H56*R56,"")</f>
        <v>0</v>
      </c>
      <c r="U56" s="350"/>
      <c r="V56" s="158"/>
      <c r="W56" s="138">
        <f t="shared" ref="W56:W98" si="16">IF(U56&gt;0,U56*V56,0)</f>
        <v>0</v>
      </c>
      <c r="AC56" s="79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</row>
    <row r="57" spans="1:43" x14ac:dyDescent="0.25">
      <c r="A57" s="101"/>
      <c r="B57" s="102"/>
      <c r="C57" s="102"/>
      <c r="D57" s="243"/>
      <c r="E57" s="258" t="s">
        <v>58</v>
      </c>
      <c r="F57" s="157" t="s">
        <v>58</v>
      </c>
      <c r="G57" s="157" t="s">
        <v>58</v>
      </c>
      <c r="H57" s="159"/>
      <c r="I57" s="160"/>
      <c r="J57" s="158">
        <f t="shared" si="14"/>
        <v>0</v>
      </c>
      <c r="K57" s="403">
        <f t="shared" ref="K57:K60" si="17">J57</f>
        <v>0</v>
      </c>
      <c r="L57" s="398"/>
      <c r="M57" s="343"/>
      <c r="N57" s="158">
        <f t="shared" si="15"/>
        <v>0</v>
      </c>
      <c r="O57" s="144"/>
      <c r="P57" s="157" t="s">
        <v>58</v>
      </c>
      <c r="Q57" s="157"/>
      <c r="R57" s="86">
        <f>IF(S$100="",I57-Q57,"")</f>
        <v>0</v>
      </c>
      <c r="S57" s="135" t="s">
        <v>58</v>
      </c>
      <c r="T57" s="136">
        <f>IF(S$100="",H57*R57,"")</f>
        <v>0</v>
      </c>
      <c r="U57" s="350"/>
      <c r="V57" s="158"/>
      <c r="W57" s="138">
        <f t="shared" si="16"/>
        <v>0</v>
      </c>
      <c r="AC57" s="79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</row>
    <row r="58" spans="1:43" x14ac:dyDescent="0.25">
      <c r="A58" s="101"/>
      <c r="B58" s="102"/>
      <c r="C58" s="102"/>
      <c r="D58" s="243"/>
      <c r="E58" s="258" t="s">
        <v>58</v>
      </c>
      <c r="F58" s="157" t="s">
        <v>58</v>
      </c>
      <c r="G58" s="157" t="s">
        <v>58</v>
      </c>
      <c r="H58" s="159"/>
      <c r="I58" s="160"/>
      <c r="J58" s="158">
        <f t="shared" si="14"/>
        <v>0</v>
      </c>
      <c r="K58" s="403">
        <f t="shared" si="17"/>
        <v>0</v>
      </c>
      <c r="L58" s="398"/>
      <c r="M58" s="343"/>
      <c r="N58" s="158">
        <f t="shared" si="15"/>
        <v>0</v>
      </c>
      <c r="O58" s="144"/>
      <c r="P58" s="157" t="s">
        <v>58</v>
      </c>
      <c r="Q58" s="157"/>
      <c r="R58" s="86">
        <f>IF(S$100="",I58-Q58,"")</f>
        <v>0</v>
      </c>
      <c r="S58" s="135" t="s">
        <v>58</v>
      </c>
      <c r="T58" s="136">
        <f>IF(S$100="",H58*R58,"")</f>
        <v>0</v>
      </c>
      <c r="U58" s="350"/>
      <c r="V58" s="158"/>
      <c r="W58" s="138">
        <f t="shared" si="16"/>
        <v>0</v>
      </c>
      <c r="AC58" s="79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</row>
    <row r="59" spans="1:43" x14ac:dyDescent="0.25">
      <c r="A59" s="101"/>
      <c r="B59" s="102"/>
      <c r="C59" s="102"/>
      <c r="D59" s="243"/>
      <c r="E59" s="258" t="s">
        <v>58</v>
      </c>
      <c r="F59" s="157" t="s">
        <v>58</v>
      </c>
      <c r="G59" s="157" t="s">
        <v>58</v>
      </c>
      <c r="H59" s="159"/>
      <c r="I59" s="160"/>
      <c r="J59" s="158">
        <f t="shared" si="14"/>
        <v>0</v>
      </c>
      <c r="K59" s="403">
        <f t="shared" si="17"/>
        <v>0</v>
      </c>
      <c r="L59" s="398"/>
      <c r="M59" s="343"/>
      <c r="N59" s="158">
        <f t="shared" si="15"/>
        <v>0</v>
      </c>
      <c r="O59" s="144"/>
      <c r="P59" s="157" t="s">
        <v>58</v>
      </c>
      <c r="Q59" s="157"/>
      <c r="R59" s="86">
        <f>IF(S$100="",I59-Q59,"")</f>
        <v>0</v>
      </c>
      <c r="S59" s="135" t="s">
        <v>58</v>
      </c>
      <c r="T59" s="136">
        <f>IF(S$100="",H59*R59,"")</f>
        <v>0</v>
      </c>
      <c r="U59" s="350"/>
      <c r="V59" s="158"/>
      <c r="W59" s="138">
        <f t="shared" si="16"/>
        <v>0</v>
      </c>
      <c r="AC59" s="79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</row>
    <row r="60" spans="1:43" x14ac:dyDescent="0.25">
      <c r="A60" s="101"/>
      <c r="B60" s="102"/>
      <c r="C60" s="102"/>
      <c r="D60" s="243"/>
      <c r="E60" s="258" t="s">
        <v>58</v>
      </c>
      <c r="F60" s="157" t="s">
        <v>58</v>
      </c>
      <c r="G60" s="157" t="s">
        <v>58</v>
      </c>
      <c r="H60" s="159"/>
      <c r="I60" s="160"/>
      <c r="J60" s="158">
        <f t="shared" si="14"/>
        <v>0</v>
      </c>
      <c r="K60" s="403">
        <f t="shared" si="17"/>
        <v>0</v>
      </c>
      <c r="L60" s="398"/>
      <c r="M60" s="343"/>
      <c r="N60" s="158">
        <f t="shared" si="15"/>
        <v>0</v>
      </c>
      <c r="O60" s="144"/>
      <c r="P60" s="157" t="s">
        <v>58</v>
      </c>
      <c r="Q60" s="157"/>
      <c r="R60" s="86">
        <f>IF(S$100="",I60-Q60,"")</f>
        <v>0</v>
      </c>
      <c r="S60" s="135" t="s">
        <v>58</v>
      </c>
      <c r="T60" s="136">
        <f>IF(S$100="",H60*R60,"")</f>
        <v>0</v>
      </c>
      <c r="U60" s="350"/>
      <c r="V60" s="158"/>
      <c r="W60" s="138">
        <f t="shared" si="16"/>
        <v>0</v>
      </c>
      <c r="AC60" s="79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</row>
    <row r="61" spans="1:43" ht="30" x14ac:dyDescent="0.25">
      <c r="A61" s="419"/>
      <c r="B61" s="420"/>
      <c r="C61" s="457" t="s">
        <v>269</v>
      </c>
      <c r="D61" s="427"/>
      <c r="E61" s="447"/>
      <c r="F61" s="422"/>
      <c r="G61" s="422"/>
      <c r="H61" s="448"/>
      <c r="I61" s="449"/>
      <c r="J61" s="450"/>
      <c r="K61" s="428"/>
      <c r="L61" s="451"/>
      <c r="M61" s="452"/>
      <c r="N61" s="450"/>
      <c r="O61" s="424"/>
      <c r="P61" s="422"/>
      <c r="Q61" s="422"/>
      <c r="R61" s="453"/>
      <c r="S61" s="425"/>
      <c r="T61" s="421"/>
      <c r="U61" s="454"/>
      <c r="V61" s="423"/>
      <c r="W61" s="143"/>
      <c r="AC61" s="79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</row>
    <row r="62" spans="1:43" ht="15.75" thickBot="1" x14ac:dyDescent="0.3">
      <c r="A62" s="110"/>
      <c r="B62" s="111"/>
      <c r="C62" s="102"/>
      <c r="D62" s="458"/>
      <c r="E62" s="258" t="s">
        <v>58</v>
      </c>
      <c r="F62" s="157" t="s">
        <v>58</v>
      </c>
      <c r="G62" s="157" t="s">
        <v>58</v>
      </c>
      <c r="H62" s="157" t="s">
        <v>58</v>
      </c>
      <c r="I62" s="157" t="s">
        <v>58</v>
      </c>
      <c r="J62" s="157" t="s">
        <v>58</v>
      </c>
      <c r="K62" s="438" t="s">
        <v>58</v>
      </c>
      <c r="L62" s="436" t="s">
        <v>58</v>
      </c>
      <c r="M62" s="150" t="s">
        <v>58</v>
      </c>
      <c r="N62" s="438" t="s">
        <v>58</v>
      </c>
      <c r="O62" s="436" t="s">
        <v>58</v>
      </c>
      <c r="P62" s="150" t="s">
        <v>58</v>
      </c>
      <c r="Q62" s="150" t="s">
        <v>58</v>
      </c>
      <c r="R62" s="150" t="s">
        <v>58</v>
      </c>
      <c r="S62" s="150" t="s">
        <v>58</v>
      </c>
      <c r="T62" s="150" t="s">
        <v>58</v>
      </c>
      <c r="U62" s="350">
        <v>1E-3</v>
      </c>
      <c r="V62" s="158"/>
      <c r="W62" s="138">
        <f t="shared" ref="W62" si="18">IF(U62&gt;0,U62*V62,0)</f>
        <v>0</v>
      </c>
      <c r="AC62" s="79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</row>
    <row r="63" spans="1:43" x14ac:dyDescent="0.25">
      <c r="A63" s="94"/>
      <c r="B63" s="95"/>
      <c r="C63" s="37" t="s">
        <v>7</v>
      </c>
      <c r="D63" s="427"/>
      <c r="E63" s="260"/>
      <c r="F63" s="155"/>
      <c r="G63" s="155"/>
      <c r="H63" s="156"/>
      <c r="I63" s="155"/>
      <c r="J63" s="155"/>
      <c r="K63" s="404"/>
      <c r="L63" s="396"/>
      <c r="M63" s="155"/>
      <c r="N63" s="155"/>
      <c r="O63" s="153"/>
      <c r="P63" s="155"/>
      <c r="Q63" s="155"/>
      <c r="R63" s="155"/>
      <c r="S63" s="154"/>
      <c r="T63" s="141"/>
      <c r="U63" s="349"/>
      <c r="V63" s="155"/>
      <c r="W63" s="241"/>
      <c r="AC63" s="79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</row>
    <row r="64" spans="1:43" x14ac:dyDescent="0.25">
      <c r="A64" s="101"/>
      <c r="B64" s="102"/>
      <c r="C64" s="124"/>
      <c r="D64" s="243"/>
      <c r="E64" s="258" t="s">
        <v>58</v>
      </c>
      <c r="F64" s="157" t="s">
        <v>58</v>
      </c>
      <c r="G64" s="157" t="s">
        <v>58</v>
      </c>
      <c r="H64" s="162"/>
      <c r="I64" s="145"/>
      <c r="J64" s="158">
        <f t="shared" ref="J64:J68" si="19">H64*I64</f>
        <v>0</v>
      </c>
      <c r="K64" s="403">
        <f>J64</f>
        <v>0</v>
      </c>
      <c r="L64" s="399"/>
      <c r="M64" s="145"/>
      <c r="N64" s="158">
        <f t="shared" ref="N64:N68" si="20">L64*M64</f>
        <v>0</v>
      </c>
      <c r="O64" s="144"/>
      <c r="P64" s="157" t="s">
        <v>58</v>
      </c>
      <c r="Q64" s="157"/>
      <c r="R64" s="86">
        <f>IF(S$100="",I64-Q64,"")</f>
        <v>0</v>
      </c>
      <c r="S64" s="135" t="s">
        <v>58</v>
      </c>
      <c r="T64" s="136">
        <f>IF(S$100="",H64*R64,"")</f>
        <v>0</v>
      </c>
      <c r="U64" s="352"/>
      <c r="V64" s="157"/>
      <c r="W64" s="138">
        <f t="shared" si="16"/>
        <v>0</v>
      </c>
      <c r="AC64" s="79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</row>
    <row r="65" spans="1:43" x14ac:dyDescent="0.25">
      <c r="A65" s="101"/>
      <c r="B65" s="102"/>
      <c r="C65" s="124"/>
      <c r="D65" s="243"/>
      <c r="E65" s="258" t="s">
        <v>58</v>
      </c>
      <c r="F65" s="157" t="s">
        <v>58</v>
      </c>
      <c r="G65" s="157" t="s">
        <v>58</v>
      </c>
      <c r="H65" s="162"/>
      <c r="I65" s="145"/>
      <c r="J65" s="158">
        <f t="shared" si="19"/>
        <v>0</v>
      </c>
      <c r="K65" s="403">
        <f t="shared" ref="K65:K68" si="21">J65</f>
        <v>0</v>
      </c>
      <c r="L65" s="399"/>
      <c r="M65" s="145"/>
      <c r="N65" s="158">
        <f t="shared" si="20"/>
        <v>0</v>
      </c>
      <c r="O65" s="144"/>
      <c r="P65" s="157" t="s">
        <v>58</v>
      </c>
      <c r="Q65" s="157"/>
      <c r="R65" s="86">
        <f>IF(S$100="",I65-Q65,"")</f>
        <v>0</v>
      </c>
      <c r="S65" s="135" t="s">
        <v>58</v>
      </c>
      <c r="T65" s="136">
        <f>IF(S$100="",H65*R65,"")</f>
        <v>0</v>
      </c>
      <c r="U65" s="352"/>
      <c r="V65" s="157"/>
      <c r="W65" s="138">
        <f t="shared" si="16"/>
        <v>0</v>
      </c>
      <c r="AC65" s="79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</row>
    <row r="66" spans="1:43" x14ac:dyDescent="0.25">
      <c r="A66" s="101"/>
      <c r="B66" s="102"/>
      <c r="C66" s="124"/>
      <c r="D66" s="243"/>
      <c r="E66" s="258" t="s">
        <v>58</v>
      </c>
      <c r="F66" s="157" t="s">
        <v>58</v>
      </c>
      <c r="G66" s="157" t="s">
        <v>58</v>
      </c>
      <c r="H66" s="162"/>
      <c r="I66" s="145"/>
      <c r="J66" s="158">
        <f t="shared" si="19"/>
        <v>0</v>
      </c>
      <c r="K66" s="403">
        <f t="shared" si="21"/>
        <v>0</v>
      </c>
      <c r="L66" s="399"/>
      <c r="M66" s="145"/>
      <c r="N66" s="158">
        <f t="shared" si="20"/>
        <v>0</v>
      </c>
      <c r="O66" s="144"/>
      <c r="P66" s="157" t="s">
        <v>58</v>
      </c>
      <c r="Q66" s="157"/>
      <c r="R66" s="86">
        <f>IF(S$100="",I66-Q66,"")</f>
        <v>0</v>
      </c>
      <c r="S66" s="135" t="s">
        <v>58</v>
      </c>
      <c r="T66" s="136">
        <f>IF(S$100="",H66*R66,"")</f>
        <v>0</v>
      </c>
      <c r="U66" s="352"/>
      <c r="V66" s="157"/>
      <c r="W66" s="138">
        <f t="shared" si="16"/>
        <v>0</v>
      </c>
      <c r="AC66" s="79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</row>
    <row r="67" spans="1:43" x14ac:dyDescent="0.25">
      <c r="A67" s="101"/>
      <c r="B67" s="102"/>
      <c r="C67" s="124"/>
      <c r="D67" s="243"/>
      <c r="E67" s="258" t="s">
        <v>58</v>
      </c>
      <c r="F67" s="157" t="s">
        <v>58</v>
      </c>
      <c r="G67" s="157" t="s">
        <v>58</v>
      </c>
      <c r="H67" s="162"/>
      <c r="I67" s="145"/>
      <c r="J67" s="158">
        <f t="shared" si="19"/>
        <v>0</v>
      </c>
      <c r="K67" s="403">
        <f t="shared" si="21"/>
        <v>0</v>
      </c>
      <c r="L67" s="399"/>
      <c r="M67" s="145"/>
      <c r="N67" s="158">
        <f t="shared" si="20"/>
        <v>0</v>
      </c>
      <c r="O67" s="144"/>
      <c r="P67" s="157" t="s">
        <v>58</v>
      </c>
      <c r="Q67" s="157"/>
      <c r="R67" s="86">
        <f>IF(S$100="",I67-Q67,"")</f>
        <v>0</v>
      </c>
      <c r="S67" s="135" t="s">
        <v>58</v>
      </c>
      <c r="T67" s="136">
        <f>IF(S$100="",H67*R67,"")</f>
        <v>0</v>
      </c>
      <c r="U67" s="352"/>
      <c r="V67" s="157"/>
      <c r="W67" s="138">
        <f t="shared" si="16"/>
        <v>0</v>
      </c>
      <c r="AC67" s="79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</row>
    <row r="68" spans="1:43" ht="15.75" thickBot="1" x14ac:dyDescent="0.3">
      <c r="A68" s="110"/>
      <c r="B68" s="111"/>
      <c r="C68" s="170"/>
      <c r="D68" s="458"/>
      <c r="E68" s="259" t="s">
        <v>58</v>
      </c>
      <c r="F68" s="161" t="s">
        <v>58</v>
      </c>
      <c r="G68" s="161" t="s">
        <v>58</v>
      </c>
      <c r="H68" s="163"/>
      <c r="I68" s="164"/>
      <c r="J68" s="158">
        <f t="shared" si="19"/>
        <v>0</v>
      </c>
      <c r="K68" s="405">
        <f t="shared" si="21"/>
        <v>0</v>
      </c>
      <c r="L68" s="400"/>
      <c r="M68" s="164"/>
      <c r="N68" s="158">
        <f t="shared" si="20"/>
        <v>0</v>
      </c>
      <c r="O68" s="148"/>
      <c r="P68" s="161" t="s">
        <v>58</v>
      </c>
      <c r="Q68" s="161"/>
      <c r="R68" s="57">
        <f>IF(S$100="",I68-Q68,"")</f>
        <v>0</v>
      </c>
      <c r="S68" s="150" t="s">
        <v>58</v>
      </c>
      <c r="T68" s="149">
        <f>IF(S$100="",H68*R68,"")</f>
        <v>0</v>
      </c>
      <c r="U68" s="353"/>
      <c r="V68" s="161"/>
      <c r="W68" s="138">
        <f t="shared" si="16"/>
        <v>0</v>
      </c>
      <c r="AC68" s="79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</row>
    <row r="69" spans="1:43" x14ac:dyDescent="0.25">
      <c r="A69" s="94"/>
      <c r="B69" s="95"/>
      <c r="C69" s="37" t="s">
        <v>8</v>
      </c>
      <c r="D69" s="427"/>
      <c r="E69" s="260"/>
      <c r="F69" s="155"/>
      <c r="G69" s="155"/>
      <c r="H69" s="156"/>
      <c r="I69" s="155"/>
      <c r="J69" s="155"/>
      <c r="K69" s="403"/>
      <c r="L69" s="396"/>
      <c r="M69" s="155"/>
      <c r="N69" s="155"/>
      <c r="O69" s="153"/>
      <c r="P69" s="155"/>
      <c r="Q69" s="155"/>
      <c r="R69" s="155"/>
      <c r="S69" s="154"/>
      <c r="T69" s="136"/>
      <c r="U69" s="349"/>
      <c r="V69" s="155"/>
      <c r="W69" s="241"/>
      <c r="AC69" s="79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</row>
    <row r="70" spans="1:43" x14ac:dyDescent="0.25">
      <c r="A70" s="101"/>
      <c r="B70" s="102"/>
      <c r="C70" s="124"/>
      <c r="D70" s="243"/>
      <c r="E70" s="258" t="s">
        <v>58</v>
      </c>
      <c r="F70" s="157" t="s">
        <v>58</v>
      </c>
      <c r="G70" s="157" t="s">
        <v>58</v>
      </c>
      <c r="H70" s="162"/>
      <c r="I70" s="145"/>
      <c r="J70" s="158">
        <f t="shared" ref="J70:J74" si="22">H70*I70</f>
        <v>0</v>
      </c>
      <c r="K70" s="403">
        <f>J70</f>
        <v>0</v>
      </c>
      <c r="L70" s="399"/>
      <c r="M70" s="145"/>
      <c r="N70" s="158">
        <f t="shared" ref="N70:N74" si="23">L70*M70</f>
        <v>0</v>
      </c>
      <c r="O70" s="144"/>
      <c r="P70" s="157" t="s">
        <v>58</v>
      </c>
      <c r="Q70" s="157"/>
      <c r="R70" s="86">
        <f>IF(S$100="",I70-Q70,"")</f>
        <v>0</v>
      </c>
      <c r="S70" s="135" t="s">
        <v>58</v>
      </c>
      <c r="T70" s="136">
        <f>IF(S$100="",H70*R70,"")</f>
        <v>0</v>
      </c>
      <c r="U70" s="350"/>
      <c r="V70" s="158"/>
      <c r="W70" s="138">
        <f t="shared" si="16"/>
        <v>0</v>
      </c>
      <c r="AC70" s="79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</row>
    <row r="71" spans="1:43" x14ac:dyDescent="0.25">
      <c r="A71" s="101"/>
      <c r="B71" s="102"/>
      <c r="C71" s="124"/>
      <c r="D71" s="243"/>
      <c r="E71" s="258" t="s">
        <v>58</v>
      </c>
      <c r="F71" s="157" t="s">
        <v>58</v>
      </c>
      <c r="G71" s="157" t="s">
        <v>58</v>
      </c>
      <c r="H71" s="162"/>
      <c r="I71" s="145"/>
      <c r="J71" s="158">
        <f t="shared" si="22"/>
        <v>0</v>
      </c>
      <c r="K71" s="403">
        <f t="shared" ref="K71:K74" si="24">J71</f>
        <v>0</v>
      </c>
      <c r="L71" s="399"/>
      <c r="M71" s="145"/>
      <c r="N71" s="158">
        <f t="shared" si="23"/>
        <v>0</v>
      </c>
      <c r="O71" s="144"/>
      <c r="P71" s="157" t="s">
        <v>58</v>
      </c>
      <c r="Q71" s="157"/>
      <c r="R71" s="86">
        <f>IF(S$100="",I71-Q71,"")</f>
        <v>0</v>
      </c>
      <c r="S71" s="135" t="s">
        <v>58</v>
      </c>
      <c r="T71" s="136">
        <f>IF(S$100="",H71*R71,"")</f>
        <v>0</v>
      </c>
      <c r="U71" s="350"/>
      <c r="V71" s="158"/>
      <c r="W71" s="138">
        <f t="shared" si="16"/>
        <v>0</v>
      </c>
      <c r="AC71" s="79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</row>
    <row r="72" spans="1:43" x14ac:dyDescent="0.25">
      <c r="A72" s="101"/>
      <c r="B72" s="102"/>
      <c r="C72" s="124"/>
      <c r="D72" s="243"/>
      <c r="E72" s="258" t="s">
        <v>58</v>
      </c>
      <c r="F72" s="157" t="s">
        <v>58</v>
      </c>
      <c r="G72" s="157" t="s">
        <v>58</v>
      </c>
      <c r="H72" s="162"/>
      <c r="I72" s="145"/>
      <c r="J72" s="158">
        <f t="shared" si="22"/>
        <v>0</v>
      </c>
      <c r="K72" s="403">
        <f t="shared" si="24"/>
        <v>0</v>
      </c>
      <c r="L72" s="399"/>
      <c r="M72" s="145"/>
      <c r="N72" s="158">
        <f t="shared" si="23"/>
        <v>0</v>
      </c>
      <c r="O72" s="144"/>
      <c r="P72" s="157" t="s">
        <v>58</v>
      </c>
      <c r="Q72" s="157"/>
      <c r="R72" s="86">
        <f>IF(S$100="",I72-Q72,"")</f>
        <v>0</v>
      </c>
      <c r="S72" s="135" t="s">
        <v>58</v>
      </c>
      <c r="T72" s="136">
        <f>IF(S$100="",H72*R72,"")</f>
        <v>0</v>
      </c>
      <c r="U72" s="350"/>
      <c r="V72" s="158"/>
      <c r="W72" s="138">
        <f t="shared" si="16"/>
        <v>0</v>
      </c>
      <c r="AC72" s="79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</row>
    <row r="73" spans="1:43" x14ac:dyDescent="0.25">
      <c r="A73" s="101"/>
      <c r="B73" s="102"/>
      <c r="C73" s="124"/>
      <c r="D73" s="243"/>
      <c r="E73" s="258" t="s">
        <v>58</v>
      </c>
      <c r="F73" s="157" t="s">
        <v>58</v>
      </c>
      <c r="G73" s="157" t="s">
        <v>58</v>
      </c>
      <c r="H73" s="162"/>
      <c r="I73" s="145"/>
      <c r="J73" s="158">
        <f t="shared" si="22"/>
        <v>0</v>
      </c>
      <c r="K73" s="403">
        <f t="shared" si="24"/>
        <v>0</v>
      </c>
      <c r="L73" s="399"/>
      <c r="M73" s="145"/>
      <c r="N73" s="158">
        <f t="shared" si="23"/>
        <v>0</v>
      </c>
      <c r="O73" s="144"/>
      <c r="P73" s="157" t="s">
        <v>58</v>
      </c>
      <c r="Q73" s="157"/>
      <c r="R73" s="86">
        <f>IF(S$100="",I73-Q73,"")</f>
        <v>0</v>
      </c>
      <c r="S73" s="135" t="s">
        <v>58</v>
      </c>
      <c r="T73" s="136">
        <f>IF(S$100="",H73*R73,"")</f>
        <v>0</v>
      </c>
      <c r="U73" s="350"/>
      <c r="V73" s="158"/>
      <c r="W73" s="138">
        <f t="shared" si="16"/>
        <v>0</v>
      </c>
      <c r="AC73" s="79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</row>
    <row r="74" spans="1:43" ht="15.75" thickBot="1" x14ac:dyDescent="0.3">
      <c r="A74" s="110"/>
      <c r="B74" s="111"/>
      <c r="C74" s="170"/>
      <c r="D74" s="458"/>
      <c r="E74" s="259" t="s">
        <v>58</v>
      </c>
      <c r="F74" s="161" t="s">
        <v>58</v>
      </c>
      <c r="G74" s="161" t="s">
        <v>58</v>
      </c>
      <c r="H74" s="163"/>
      <c r="I74" s="164"/>
      <c r="J74" s="158">
        <f t="shared" si="22"/>
        <v>0</v>
      </c>
      <c r="K74" s="405">
        <f t="shared" si="24"/>
        <v>0</v>
      </c>
      <c r="L74" s="400"/>
      <c r="M74" s="164"/>
      <c r="N74" s="158">
        <f t="shared" si="23"/>
        <v>0</v>
      </c>
      <c r="O74" s="148"/>
      <c r="P74" s="161" t="s">
        <v>58</v>
      </c>
      <c r="Q74" s="161"/>
      <c r="R74" s="57">
        <f>IF(S$100="",I74-Q74,"")</f>
        <v>0</v>
      </c>
      <c r="S74" s="150" t="s">
        <v>58</v>
      </c>
      <c r="T74" s="149">
        <f>IF(S$100="",H74*R74,"")</f>
        <v>0</v>
      </c>
      <c r="U74" s="351"/>
      <c r="V74" s="341"/>
      <c r="W74" s="138">
        <f t="shared" si="16"/>
        <v>0</v>
      </c>
      <c r="AC74" s="79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</row>
    <row r="75" spans="1:43" x14ac:dyDescent="0.25">
      <c r="A75" s="94"/>
      <c r="B75" s="95"/>
      <c r="C75" s="37" t="s">
        <v>9</v>
      </c>
      <c r="D75" s="243"/>
      <c r="E75" s="260"/>
      <c r="F75" s="155"/>
      <c r="G75" s="155"/>
      <c r="H75" s="156"/>
      <c r="I75" s="155"/>
      <c r="J75" s="155"/>
      <c r="K75" s="403"/>
      <c r="L75" s="396"/>
      <c r="M75" s="155"/>
      <c r="N75" s="155"/>
      <c r="O75" s="153"/>
      <c r="P75" s="155"/>
      <c r="Q75" s="155"/>
      <c r="R75" s="155"/>
      <c r="S75" s="154"/>
      <c r="T75" s="136"/>
      <c r="U75" s="349"/>
      <c r="V75" s="155"/>
      <c r="W75" s="241"/>
      <c r="AC75" s="79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</row>
    <row r="76" spans="1:43" x14ac:dyDescent="0.25">
      <c r="A76" s="101"/>
      <c r="B76" s="102"/>
      <c r="C76" s="124"/>
      <c r="D76" s="243"/>
      <c r="E76" s="258" t="s">
        <v>58</v>
      </c>
      <c r="F76" s="157" t="s">
        <v>58</v>
      </c>
      <c r="G76" s="157" t="s">
        <v>58</v>
      </c>
      <c r="H76" s="162"/>
      <c r="I76" s="145"/>
      <c r="J76" s="158">
        <f t="shared" ref="J76:J80" si="25">H76*I76</f>
        <v>0</v>
      </c>
      <c r="K76" s="403">
        <f>J76</f>
        <v>0</v>
      </c>
      <c r="L76" s="399"/>
      <c r="M76" s="145"/>
      <c r="N76" s="158">
        <f t="shared" ref="N76:N80" si="26">L76*M76</f>
        <v>0</v>
      </c>
      <c r="O76" s="144"/>
      <c r="P76" s="157" t="s">
        <v>58</v>
      </c>
      <c r="Q76" s="157"/>
      <c r="R76" s="86">
        <f>IF(S$100="",I76-Q76,"")</f>
        <v>0</v>
      </c>
      <c r="S76" s="135" t="s">
        <v>58</v>
      </c>
      <c r="T76" s="136">
        <f>IF(S$100="",H76*R76,"")</f>
        <v>0</v>
      </c>
      <c r="U76" s="352"/>
      <c r="V76" s="157"/>
      <c r="W76" s="138">
        <f t="shared" si="16"/>
        <v>0</v>
      </c>
      <c r="AC76" s="79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</row>
    <row r="77" spans="1:43" x14ac:dyDescent="0.25">
      <c r="A77" s="101"/>
      <c r="B77" s="102"/>
      <c r="C77" s="124"/>
      <c r="D77" s="243"/>
      <c r="E77" s="258" t="s">
        <v>58</v>
      </c>
      <c r="F77" s="157" t="s">
        <v>58</v>
      </c>
      <c r="G77" s="157" t="s">
        <v>58</v>
      </c>
      <c r="H77" s="162"/>
      <c r="I77" s="145"/>
      <c r="J77" s="158">
        <f t="shared" si="25"/>
        <v>0</v>
      </c>
      <c r="K77" s="403">
        <f t="shared" ref="K77:K80" si="27">J77</f>
        <v>0</v>
      </c>
      <c r="L77" s="399"/>
      <c r="M77" s="145"/>
      <c r="N77" s="158">
        <f t="shared" si="26"/>
        <v>0</v>
      </c>
      <c r="O77" s="144"/>
      <c r="P77" s="157" t="s">
        <v>58</v>
      </c>
      <c r="Q77" s="157"/>
      <c r="R77" s="86">
        <f>IF(S$100="",I77-Q77,"")</f>
        <v>0</v>
      </c>
      <c r="S77" s="135" t="s">
        <v>58</v>
      </c>
      <c r="T77" s="136">
        <f>IF(S$100="",H77*R77,"")</f>
        <v>0</v>
      </c>
      <c r="U77" s="352"/>
      <c r="V77" s="157"/>
      <c r="W77" s="138">
        <f t="shared" si="16"/>
        <v>0</v>
      </c>
      <c r="AC77" s="79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</row>
    <row r="78" spans="1:43" x14ac:dyDescent="0.25">
      <c r="A78" s="101"/>
      <c r="B78" s="102"/>
      <c r="C78" s="124"/>
      <c r="D78" s="243"/>
      <c r="E78" s="258" t="s">
        <v>58</v>
      </c>
      <c r="F78" s="157" t="s">
        <v>58</v>
      </c>
      <c r="G78" s="157" t="s">
        <v>58</v>
      </c>
      <c r="H78" s="162"/>
      <c r="I78" s="145"/>
      <c r="J78" s="158">
        <f t="shared" si="25"/>
        <v>0</v>
      </c>
      <c r="K78" s="403">
        <f t="shared" si="27"/>
        <v>0</v>
      </c>
      <c r="L78" s="399"/>
      <c r="M78" s="145"/>
      <c r="N78" s="158">
        <f t="shared" si="26"/>
        <v>0</v>
      </c>
      <c r="O78" s="144"/>
      <c r="P78" s="157" t="s">
        <v>58</v>
      </c>
      <c r="Q78" s="157"/>
      <c r="R78" s="86">
        <f>IF(S$100="",I78-Q78,"")</f>
        <v>0</v>
      </c>
      <c r="S78" s="135" t="s">
        <v>58</v>
      </c>
      <c r="T78" s="136">
        <f>IF(S$100="",H78*R78,"")</f>
        <v>0</v>
      </c>
      <c r="U78" s="352"/>
      <c r="V78" s="157"/>
      <c r="W78" s="138">
        <f t="shared" si="16"/>
        <v>0</v>
      </c>
      <c r="AC78" s="79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</row>
    <row r="79" spans="1:43" x14ac:dyDescent="0.25">
      <c r="A79" s="101"/>
      <c r="B79" s="102"/>
      <c r="C79" s="124"/>
      <c r="D79" s="243"/>
      <c r="E79" s="258" t="s">
        <v>58</v>
      </c>
      <c r="F79" s="157" t="s">
        <v>58</v>
      </c>
      <c r="G79" s="157" t="s">
        <v>58</v>
      </c>
      <c r="H79" s="162"/>
      <c r="I79" s="145"/>
      <c r="J79" s="158">
        <f t="shared" si="25"/>
        <v>0</v>
      </c>
      <c r="K79" s="403">
        <f t="shared" si="27"/>
        <v>0</v>
      </c>
      <c r="L79" s="399"/>
      <c r="M79" s="145"/>
      <c r="N79" s="158">
        <f t="shared" si="26"/>
        <v>0</v>
      </c>
      <c r="O79" s="144"/>
      <c r="P79" s="157" t="s">
        <v>58</v>
      </c>
      <c r="Q79" s="157"/>
      <c r="R79" s="86">
        <f>IF(S$100="",I79-Q79,"")</f>
        <v>0</v>
      </c>
      <c r="S79" s="135" t="s">
        <v>58</v>
      </c>
      <c r="T79" s="136">
        <f>IF(S$100="",H79*R79,"")</f>
        <v>0</v>
      </c>
      <c r="U79" s="352"/>
      <c r="V79" s="157"/>
      <c r="W79" s="138">
        <f t="shared" si="16"/>
        <v>0</v>
      </c>
      <c r="AC79" s="79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</row>
    <row r="80" spans="1:43" ht="15.75" thickBot="1" x14ac:dyDescent="0.3">
      <c r="A80" s="110"/>
      <c r="B80" s="111"/>
      <c r="C80" s="170"/>
      <c r="D80" s="458"/>
      <c r="E80" s="259" t="s">
        <v>58</v>
      </c>
      <c r="F80" s="161" t="s">
        <v>58</v>
      </c>
      <c r="G80" s="161" t="s">
        <v>58</v>
      </c>
      <c r="H80" s="163"/>
      <c r="I80" s="164"/>
      <c r="J80" s="158">
        <f t="shared" si="25"/>
        <v>0</v>
      </c>
      <c r="K80" s="405">
        <f t="shared" si="27"/>
        <v>0</v>
      </c>
      <c r="L80" s="400"/>
      <c r="M80" s="164"/>
      <c r="N80" s="158">
        <f t="shared" si="26"/>
        <v>0</v>
      </c>
      <c r="O80" s="148"/>
      <c r="P80" s="161" t="s">
        <v>58</v>
      </c>
      <c r="Q80" s="161"/>
      <c r="R80" s="57">
        <f>IF(S$100="",I80-Q80,"")</f>
        <v>0</v>
      </c>
      <c r="S80" s="150" t="s">
        <v>58</v>
      </c>
      <c r="T80" s="149">
        <f>IF(S$100="",H80*R80,"")</f>
        <v>0</v>
      </c>
      <c r="U80" s="353"/>
      <c r="V80" s="161"/>
      <c r="W80" s="138">
        <f t="shared" si="16"/>
        <v>0</v>
      </c>
      <c r="AC80" s="79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</row>
    <row r="81" spans="1:43" x14ac:dyDescent="0.25">
      <c r="A81" s="94"/>
      <c r="B81" s="95"/>
      <c r="C81" s="37" t="s">
        <v>10</v>
      </c>
      <c r="D81" s="243"/>
      <c r="E81" s="260"/>
      <c r="F81" s="155"/>
      <c r="G81" s="155"/>
      <c r="H81" s="156"/>
      <c r="I81" s="155"/>
      <c r="J81" s="155"/>
      <c r="K81" s="403"/>
      <c r="L81" s="396"/>
      <c r="M81" s="155"/>
      <c r="N81" s="155"/>
      <c r="O81" s="153"/>
      <c r="P81" s="155"/>
      <c r="Q81" s="155"/>
      <c r="R81" s="155"/>
      <c r="S81" s="154"/>
      <c r="T81" s="136"/>
      <c r="U81" s="349"/>
      <c r="V81" s="155"/>
      <c r="W81" s="241"/>
      <c r="AC81" s="79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</row>
    <row r="82" spans="1:43" x14ac:dyDescent="0.25">
      <c r="A82" s="101"/>
      <c r="B82" s="102"/>
      <c r="C82" s="124"/>
      <c r="D82" s="243"/>
      <c r="E82" s="258" t="s">
        <v>58</v>
      </c>
      <c r="F82" s="157" t="s">
        <v>58</v>
      </c>
      <c r="G82" s="157" t="s">
        <v>58</v>
      </c>
      <c r="H82" s="162"/>
      <c r="I82" s="145"/>
      <c r="J82" s="158">
        <f t="shared" ref="J82:J86" si="28">H82*I82</f>
        <v>0</v>
      </c>
      <c r="K82" s="403">
        <f>J82</f>
        <v>0</v>
      </c>
      <c r="L82" s="399"/>
      <c r="M82" s="145"/>
      <c r="N82" s="158">
        <f t="shared" ref="N82:N86" si="29">L82*M82</f>
        <v>0</v>
      </c>
      <c r="O82" s="144"/>
      <c r="P82" s="157" t="s">
        <v>58</v>
      </c>
      <c r="Q82" s="157"/>
      <c r="R82" s="86">
        <f>IF(S$100="",I82-Q82,"")</f>
        <v>0</v>
      </c>
      <c r="S82" s="135" t="s">
        <v>58</v>
      </c>
      <c r="T82" s="136">
        <f>IF(S$100="",H82*R82,"")</f>
        <v>0</v>
      </c>
      <c r="U82" s="352"/>
      <c r="V82" s="157"/>
      <c r="W82" s="138">
        <f t="shared" si="16"/>
        <v>0</v>
      </c>
      <c r="AC82" s="79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</row>
    <row r="83" spans="1:43" x14ac:dyDescent="0.25">
      <c r="A83" s="101"/>
      <c r="B83" s="102"/>
      <c r="C83" s="124"/>
      <c r="D83" s="243"/>
      <c r="E83" s="258" t="s">
        <v>58</v>
      </c>
      <c r="F83" s="157" t="s">
        <v>58</v>
      </c>
      <c r="G83" s="157" t="s">
        <v>58</v>
      </c>
      <c r="H83" s="162"/>
      <c r="I83" s="145"/>
      <c r="J83" s="158">
        <f t="shared" si="28"/>
        <v>0</v>
      </c>
      <c r="K83" s="403">
        <f t="shared" ref="K83:K86" si="30">J83</f>
        <v>0</v>
      </c>
      <c r="L83" s="399"/>
      <c r="M83" s="145"/>
      <c r="N83" s="158">
        <f t="shared" si="29"/>
        <v>0</v>
      </c>
      <c r="O83" s="144"/>
      <c r="P83" s="157" t="s">
        <v>58</v>
      </c>
      <c r="Q83" s="157"/>
      <c r="R83" s="86">
        <f>IF(S$100="",I83-Q83,"")</f>
        <v>0</v>
      </c>
      <c r="S83" s="135" t="s">
        <v>58</v>
      </c>
      <c r="T83" s="136">
        <f>IF(S$100="",H83*R83,"")</f>
        <v>0</v>
      </c>
      <c r="U83" s="352"/>
      <c r="V83" s="157"/>
      <c r="W83" s="138">
        <f t="shared" si="16"/>
        <v>0</v>
      </c>
      <c r="AC83" s="79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</row>
    <row r="84" spans="1:43" x14ac:dyDescent="0.25">
      <c r="A84" s="101"/>
      <c r="B84" s="102"/>
      <c r="C84" s="124"/>
      <c r="D84" s="243"/>
      <c r="E84" s="258" t="s">
        <v>58</v>
      </c>
      <c r="F84" s="157" t="s">
        <v>58</v>
      </c>
      <c r="G84" s="157" t="s">
        <v>58</v>
      </c>
      <c r="H84" s="162"/>
      <c r="I84" s="145"/>
      <c r="J84" s="158">
        <f t="shared" si="28"/>
        <v>0</v>
      </c>
      <c r="K84" s="403">
        <f t="shared" si="30"/>
        <v>0</v>
      </c>
      <c r="L84" s="399"/>
      <c r="M84" s="145"/>
      <c r="N84" s="158">
        <f t="shared" si="29"/>
        <v>0</v>
      </c>
      <c r="O84" s="144"/>
      <c r="P84" s="157" t="s">
        <v>58</v>
      </c>
      <c r="Q84" s="157"/>
      <c r="R84" s="86">
        <f>IF(S$100="",I84-Q84,"")</f>
        <v>0</v>
      </c>
      <c r="S84" s="135" t="s">
        <v>58</v>
      </c>
      <c r="T84" s="136">
        <f>IF(S$100="",H84*R84,"")</f>
        <v>0</v>
      </c>
      <c r="U84" s="352"/>
      <c r="V84" s="157"/>
      <c r="W84" s="138">
        <f t="shared" si="16"/>
        <v>0</v>
      </c>
      <c r="AC84" s="79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</row>
    <row r="85" spans="1:43" x14ac:dyDescent="0.25">
      <c r="A85" s="101"/>
      <c r="B85" s="102"/>
      <c r="C85" s="124"/>
      <c r="D85" s="243"/>
      <c r="E85" s="258" t="s">
        <v>58</v>
      </c>
      <c r="F85" s="157" t="s">
        <v>58</v>
      </c>
      <c r="G85" s="157" t="s">
        <v>58</v>
      </c>
      <c r="H85" s="162"/>
      <c r="I85" s="145"/>
      <c r="J85" s="158">
        <f t="shared" si="28"/>
        <v>0</v>
      </c>
      <c r="K85" s="403">
        <f t="shared" si="30"/>
        <v>0</v>
      </c>
      <c r="L85" s="399"/>
      <c r="M85" s="145"/>
      <c r="N85" s="158">
        <f t="shared" si="29"/>
        <v>0</v>
      </c>
      <c r="O85" s="144"/>
      <c r="P85" s="157" t="s">
        <v>58</v>
      </c>
      <c r="Q85" s="157"/>
      <c r="R85" s="86">
        <f>IF(S$100="",I85-Q85,"")</f>
        <v>0</v>
      </c>
      <c r="S85" s="135" t="s">
        <v>58</v>
      </c>
      <c r="T85" s="136">
        <f>IF(S$100="",H85*R85,"")</f>
        <v>0</v>
      </c>
      <c r="U85" s="352"/>
      <c r="V85" s="157"/>
      <c r="W85" s="138">
        <f t="shared" si="16"/>
        <v>0</v>
      </c>
      <c r="AC85" s="79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</row>
    <row r="86" spans="1:43" ht="15.75" thickBot="1" x14ac:dyDescent="0.3">
      <c r="A86" s="110"/>
      <c r="B86" s="111"/>
      <c r="C86" s="170"/>
      <c r="D86" s="458"/>
      <c r="E86" s="259" t="s">
        <v>58</v>
      </c>
      <c r="F86" s="161" t="s">
        <v>58</v>
      </c>
      <c r="G86" s="161" t="s">
        <v>58</v>
      </c>
      <c r="H86" s="163"/>
      <c r="I86" s="164"/>
      <c r="J86" s="158">
        <f t="shared" si="28"/>
        <v>0</v>
      </c>
      <c r="K86" s="405">
        <f t="shared" si="30"/>
        <v>0</v>
      </c>
      <c r="L86" s="400"/>
      <c r="M86" s="164"/>
      <c r="N86" s="158">
        <f t="shared" si="29"/>
        <v>0</v>
      </c>
      <c r="O86" s="148"/>
      <c r="P86" s="161" t="s">
        <v>58</v>
      </c>
      <c r="Q86" s="161"/>
      <c r="R86" s="57">
        <f>IF(S$100="",I86-Q86,"")</f>
        <v>0</v>
      </c>
      <c r="S86" s="150" t="s">
        <v>58</v>
      </c>
      <c r="T86" s="149">
        <f>IF(S$100="",H86*R86,"")</f>
        <v>0</v>
      </c>
      <c r="U86" s="353"/>
      <c r="V86" s="161"/>
      <c r="W86" s="138">
        <f t="shared" si="16"/>
        <v>0</v>
      </c>
      <c r="AC86" s="79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</row>
    <row r="87" spans="1:43" ht="30" x14ac:dyDescent="0.25">
      <c r="A87" s="94"/>
      <c r="B87" s="95"/>
      <c r="C87" s="571" t="s">
        <v>367</v>
      </c>
      <c r="D87" s="243"/>
      <c r="E87" s="260"/>
      <c r="F87" s="155"/>
      <c r="G87" s="155"/>
      <c r="H87" s="156"/>
      <c r="I87" s="155"/>
      <c r="J87" s="155"/>
      <c r="K87" s="403"/>
      <c r="L87" s="396"/>
      <c r="M87" s="155"/>
      <c r="N87" s="155"/>
      <c r="O87" s="153"/>
      <c r="P87" s="155"/>
      <c r="Q87" s="155"/>
      <c r="R87" s="155"/>
      <c r="S87" s="154"/>
      <c r="T87" s="136"/>
      <c r="U87" s="349"/>
      <c r="V87" s="155"/>
      <c r="W87" s="241"/>
      <c r="AC87" s="79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</row>
    <row r="88" spans="1:43" x14ac:dyDescent="0.25">
      <c r="A88" s="101"/>
      <c r="B88" s="102"/>
      <c r="C88" s="572"/>
      <c r="D88" s="243"/>
      <c r="E88" s="258" t="s">
        <v>58</v>
      </c>
      <c r="F88" s="157" t="s">
        <v>58</v>
      </c>
      <c r="G88" s="157" t="s">
        <v>58</v>
      </c>
      <c r="H88" s="162"/>
      <c r="I88" s="145"/>
      <c r="J88" s="158">
        <f t="shared" ref="J88:J92" si="31">H88*I88</f>
        <v>0</v>
      </c>
      <c r="K88" s="403">
        <f>J88</f>
        <v>0</v>
      </c>
      <c r="L88" s="399"/>
      <c r="M88" s="145"/>
      <c r="N88" s="158">
        <f t="shared" ref="N88:N92" si="32">L88*M88</f>
        <v>0</v>
      </c>
      <c r="O88" s="144"/>
      <c r="P88" s="157" t="s">
        <v>58</v>
      </c>
      <c r="Q88" s="157"/>
      <c r="R88" s="86">
        <f>IF(S$100="",I88-Q88,"")</f>
        <v>0</v>
      </c>
      <c r="S88" s="135" t="s">
        <v>58</v>
      </c>
      <c r="T88" s="136">
        <f>IF(S$100="",H88*R88,"")</f>
        <v>0</v>
      </c>
      <c r="U88" s="352"/>
      <c r="V88" s="157"/>
      <c r="W88" s="138">
        <f t="shared" si="16"/>
        <v>0</v>
      </c>
      <c r="AC88" s="79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</row>
    <row r="89" spans="1:43" x14ac:dyDescent="0.25">
      <c r="A89" s="101"/>
      <c r="B89" s="102"/>
      <c r="C89" s="572"/>
      <c r="D89" s="243"/>
      <c r="E89" s="258" t="s">
        <v>58</v>
      </c>
      <c r="F89" s="157" t="s">
        <v>58</v>
      </c>
      <c r="G89" s="157" t="s">
        <v>58</v>
      </c>
      <c r="H89" s="162"/>
      <c r="I89" s="145"/>
      <c r="J89" s="158">
        <f t="shared" si="31"/>
        <v>0</v>
      </c>
      <c r="K89" s="403">
        <f t="shared" ref="K89:K92" si="33">J89</f>
        <v>0</v>
      </c>
      <c r="L89" s="399"/>
      <c r="M89" s="145"/>
      <c r="N89" s="158">
        <f t="shared" si="32"/>
        <v>0</v>
      </c>
      <c r="O89" s="144"/>
      <c r="P89" s="157" t="s">
        <v>58</v>
      </c>
      <c r="Q89" s="157"/>
      <c r="R89" s="86">
        <f>IF(S$100="",I89-Q89,"")</f>
        <v>0</v>
      </c>
      <c r="S89" s="135" t="s">
        <v>58</v>
      </c>
      <c r="T89" s="136">
        <f>IF(S$100="",H89*R89,"")</f>
        <v>0</v>
      </c>
      <c r="U89" s="352"/>
      <c r="V89" s="157"/>
      <c r="W89" s="138">
        <f t="shared" si="16"/>
        <v>0</v>
      </c>
      <c r="AC89" s="79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</row>
    <row r="90" spans="1:43" x14ac:dyDescent="0.25">
      <c r="A90" s="101"/>
      <c r="B90" s="102"/>
      <c r="C90" s="124"/>
      <c r="D90" s="243"/>
      <c r="E90" s="258" t="s">
        <v>58</v>
      </c>
      <c r="F90" s="157" t="s">
        <v>58</v>
      </c>
      <c r="G90" s="157" t="s">
        <v>58</v>
      </c>
      <c r="H90" s="162"/>
      <c r="I90" s="145"/>
      <c r="J90" s="158">
        <f t="shared" si="31"/>
        <v>0</v>
      </c>
      <c r="K90" s="403">
        <f t="shared" si="33"/>
        <v>0</v>
      </c>
      <c r="L90" s="399"/>
      <c r="M90" s="145"/>
      <c r="N90" s="158">
        <f t="shared" si="32"/>
        <v>0</v>
      </c>
      <c r="O90" s="144"/>
      <c r="P90" s="157" t="s">
        <v>58</v>
      </c>
      <c r="Q90" s="157"/>
      <c r="R90" s="86">
        <f>IF(S$100="",I90-Q90,"")</f>
        <v>0</v>
      </c>
      <c r="S90" s="135" t="s">
        <v>58</v>
      </c>
      <c r="T90" s="136">
        <f>IF(S$100="",H90*R90,"")</f>
        <v>0</v>
      </c>
      <c r="U90" s="352"/>
      <c r="V90" s="157"/>
      <c r="W90" s="138">
        <f t="shared" si="16"/>
        <v>0</v>
      </c>
      <c r="AC90" s="79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</row>
    <row r="91" spans="1:43" x14ac:dyDescent="0.25">
      <c r="A91" s="101"/>
      <c r="B91" s="102"/>
      <c r="C91" s="124"/>
      <c r="D91" s="243"/>
      <c r="E91" s="258" t="s">
        <v>58</v>
      </c>
      <c r="F91" s="157" t="s">
        <v>58</v>
      </c>
      <c r="G91" s="157" t="s">
        <v>58</v>
      </c>
      <c r="H91" s="162"/>
      <c r="I91" s="145"/>
      <c r="J91" s="158">
        <f t="shared" si="31"/>
        <v>0</v>
      </c>
      <c r="K91" s="403">
        <f t="shared" si="33"/>
        <v>0</v>
      </c>
      <c r="L91" s="399"/>
      <c r="M91" s="145"/>
      <c r="N91" s="158">
        <f t="shared" si="32"/>
        <v>0</v>
      </c>
      <c r="O91" s="144"/>
      <c r="P91" s="157" t="s">
        <v>58</v>
      </c>
      <c r="Q91" s="157"/>
      <c r="R91" s="86">
        <f>IF(S$100="",I91-Q91,"")</f>
        <v>0</v>
      </c>
      <c r="S91" s="135" t="s">
        <v>58</v>
      </c>
      <c r="T91" s="136">
        <f>IF(S$100="",H91*R91,"")</f>
        <v>0</v>
      </c>
      <c r="U91" s="352"/>
      <c r="V91" s="157"/>
      <c r="W91" s="138">
        <f t="shared" si="16"/>
        <v>0</v>
      </c>
      <c r="AC91" s="79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</row>
    <row r="92" spans="1:43" ht="15.75" thickBot="1" x14ac:dyDescent="0.3">
      <c r="A92" s="110"/>
      <c r="B92" s="111"/>
      <c r="C92" s="170"/>
      <c r="D92" s="244"/>
      <c r="E92" s="259" t="s">
        <v>58</v>
      </c>
      <c r="F92" s="161" t="s">
        <v>58</v>
      </c>
      <c r="G92" s="161" t="s">
        <v>58</v>
      </c>
      <c r="H92" s="163"/>
      <c r="I92" s="164"/>
      <c r="J92" s="341">
        <f t="shared" si="31"/>
        <v>0</v>
      </c>
      <c r="K92" s="405">
        <f t="shared" si="33"/>
        <v>0</v>
      </c>
      <c r="L92" s="400"/>
      <c r="M92" s="164"/>
      <c r="N92" s="341">
        <f t="shared" si="32"/>
        <v>0</v>
      </c>
      <c r="O92" s="148"/>
      <c r="P92" s="161" t="s">
        <v>58</v>
      </c>
      <c r="Q92" s="161"/>
      <c r="R92" s="57">
        <f>IF(S$100="",I92-Q92,"")</f>
        <v>0</v>
      </c>
      <c r="S92" s="150" t="s">
        <v>58</v>
      </c>
      <c r="T92" s="149">
        <f>IF(S$100="",H92*R92,"")</f>
        <v>0</v>
      </c>
      <c r="U92" s="353"/>
      <c r="V92" s="161"/>
      <c r="W92" s="152">
        <f t="shared" si="16"/>
        <v>0</v>
      </c>
      <c r="AC92" s="79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</row>
    <row r="93" spans="1:43" x14ac:dyDescent="0.25">
      <c r="A93" s="94"/>
      <c r="B93" s="95"/>
      <c r="C93" s="13" t="s">
        <v>11</v>
      </c>
      <c r="D93" s="243"/>
      <c r="E93" s="260"/>
      <c r="F93" s="155"/>
      <c r="G93" s="155"/>
      <c r="H93" s="156"/>
      <c r="I93" s="155"/>
      <c r="J93" s="155"/>
      <c r="K93" s="403"/>
      <c r="L93" s="396"/>
      <c r="M93" s="155"/>
      <c r="N93" s="155"/>
      <c r="O93" s="153"/>
      <c r="P93" s="155"/>
      <c r="Q93" s="155"/>
      <c r="R93" s="155"/>
      <c r="S93" s="154"/>
      <c r="T93" s="136"/>
      <c r="U93" s="349"/>
      <c r="V93" s="155"/>
      <c r="W93" s="241"/>
      <c r="AC93" s="79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</row>
    <row r="94" spans="1:43" x14ac:dyDescent="0.25">
      <c r="A94" s="101"/>
      <c r="B94" s="102"/>
      <c r="C94" s="102"/>
      <c r="D94" s="243"/>
      <c r="E94" s="258" t="s">
        <v>58</v>
      </c>
      <c r="F94" s="157" t="s">
        <v>58</v>
      </c>
      <c r="G94" s="157" t="s">
        <v>58</v>
      </c>
      <c r="H94" s="162"/>
      <c r="I94" s="145"/>
      <c r="J94" s="158">
        <f t="shared" ref="J94:J98" si="34">H94*I94</f>
        <v>0</v>
      </c>
      <c r="K94" s="403">
        <f>J94</f>
        <v>0</v>
      </c>
      <c r="L94" s="399"/>
      <c r="M94" s="145"/>
      <c r="N94" s="158">
        <f t="shared" ref="N94:N98" si="35">L94*M94</f>
        <v>0</v>
      </c>
      <c r="O94" s="144"/>
      <c r="P94" s="157" t="s">
        <v>58</v>
      </c>
      <c r="Q94" s="157"/>
      <c r="R94" s="86">
        <f>IF(S$100="",I94-Q94,"")</f>
        <v>0</v>
      </c>
      <c r="S94" s="135" t="s">
        <v>58</v>
      </c>
      <c r="T94" s="136">
        <f>IF(S$100="",H94*R94,"")</f>
        <v>0</v>
      </c>
      <c r="U94" s="352"/>
      <c r="V94" s="157"/>
      <c r="W94" s="138">
        <f t="shared" si="16"/>
        <v>0</v>
      </c>
      <c r="AC94" s="79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</row>
    <row r="95" spans="1:43" x14ac:dyDescent="0.25">
      <c r="A95" s="101"/>
      <c r="B95" s="102"/>
      <c r="C95" s="102"/>
      <c r="D95" s="243"/>
      <c r="E95" s="258" t="s">
        <v>58</v>
      </c>
      <c r="F95" s="157" t="s">
        <v>58</v>
      </c>
      <c r="G95" s="157" t="s">
        <v>58</v>
      </c>
      <c r="H95" s="162"/>
      <c r="I95" s="145"/>
      <c r="J95" s="158">
        <f t="shared" si="34"/>
        <v>0</v>
      </c>
      <c r="K95" s="403">
        <f t="shared" ref="K95:K98" si="36">J95</f>
        <v>0</v>
      </c>
      <c r="L95" s="399"/>
      <c r="M95" s="145"/>
      <c r="N95" s="158">
        <f t="shared" si="35"/>
        <v>0</v>
      </c>
      <c r="O95" s="144"/>
      <c r="P95" s="157" t="s">
        <v>58</v>
      </c>
      <c r="Q95" s="157"/>
      <c r="R95" s="86">
        <f>IF(S$100="",I95-Q95,"")</f>
        <v>0</v>
      </c>
      <c r="S95" s="135" t="s">
        <v>58</v>
      </c>
      <c r="T95" s="136">
        <f>IF(S$100="",H95*R95,"")</f>
        <v>0</v>
      </c>
      <c r="U95" s="352"/>
      <c r="V95" s="157"/>
      <c r="W95" s="138">
        <f t="shared" si="16"/>
        <v>0</v>
      </c>
      <c r="AC95" s="79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</row>
    <row r="96" spans="1:43" x14ac:dyDescent="0.25">
      <c r="A96" s="101"/>
      <c r="B96" s="102"/>
      <c r="C96" s="102"/>
      <c r="D96" s="243"/>
      <c r="E96" s="258" t="s">
        <v>58</v>
      </c>
      <c r="F96" s="157" t="s">
        <v>58</v>
      </c>
      <c r="G96" s="157" t="s">
        <v>58</v>
      </c>
      <c r="H96" s="162"/>
      <c r="I96" s="145"/>
      <c r="J96" s="158">
        <f t="shared" si="34"/>
        <v>0</v>
      </c>
      <c r="K96" s="403">
        <f t="shared" si="36"/>
        <v>0</v>
      </c>
      <c r="L96" s="399"/>
      <c r="M96" s="145"/>
      <c r="N96" s="158">
        <f t="shared" si="35"/>
        <v>0</v>
      </c>
      <c r="O96" s="144"/>
      <c r="P96" s="157" t="s">
        <v>58</v>
      </c>
      <c r="Q96" s="157"/>
      <c r="R96" s="86">
        <f>IF(S$100="",I96-Q96,"")</f>
        <v>0</v>
      </c>
      <c r="S96" s="135" t="s">
        <v>58</v>
      </c>
      <c r="T96" s="136">
        <f>IF(S$100="",H96*R96,"")</f>
        <v>0</v>
      </c>
      <c r="U96" s="352"/>
      <c r="V96" s="157"/>
      <c r="W96" s="138">
        <f t="shared" si="16"/>
        <v>0</v>
      </c>
      <c r="AC96" s="79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</row>
    <row r="97" spans="1:43" x14ac:dyDescent="0.25">
      <c r="A97" s="101"/>
      <c r="B97" s="102"/>
      <c r="C97" s="102"/>
      <c r="D97" s="243"/>
      <c r="E97" s="258" t="s">
        <v>58</v>
      </c>
      <c r="F97" s="157" t="s">
        <v>58</v>
      </c>
      <c r="G97" s="157" t="s">
        <v>58</v>
      </c>
      <c r="H97" s="162"/>
      <c r="I97" s="145"/>
      <c r="J97" s="158">
        <f t="shared" si="34"/>
        <v>0</v>
      </c>
      <c r="K97" s="403">
        <f t="shared" si="36"/>
        <v>0</v>
      </c>
      <c r="L97" s="399"/>
      <c r="M97" s="145"/>
      <c r="N97" s="158">
        <f t="shared" si="35"/>
        <v>0</v>
      </c>
      <c r="O97" s="144"/>
      <c r="P97" s="157" t="s">
        <v>58</v>
      </c>
      <c r="Q97" s="157"/>
      <c r="R97" s="86">
        <f>IF(S$100="",I97-Q97,"")</f>
        <v>0</v>
      </c>
      <c r="S97" s="135" t="s">
        <v>58</v>
      </c>
      <c r="T97" s="136">
        <f>IF(S$100="",H97*R97,"")</f>
        <v>0</v>
      </c>
      <c r="U97" s="352"/>
      <c r="V97" s="157"/>
      <c r="W97" s="138">
        <f t="shared" si="16"/>
        <v>0</v>
      </c>
      <c r="AC97" s="79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</row>
    <row r="98" spans="1:43" ht="15.75" thickBot="1" x14ac:dyDescent="0.3">
      <c r="A98" s="110"/>
      <c r="B98" s="111"/>
      <c r="C98" s="111"/>
      <c r="D98" s="244"/>
      <c r="E98" s="259" t="s">
        <v>58</v>
      </c>
      <c r="F98" s="161" t="s">
        <v>58</v>
      </c>
      <c r="G98" s="161" t="s">
        <v>58</v>
      </c>
      <c r="H98" s="163"/>
      <c r="I98" s="164"/>
      <c r="J98" s="151">
        <f t="shared" si="34"/>
        <v>0</v>
      </c>
      <c r="K98" s="405">
        <f t="shared" si="36"/>
        <v>0</v>
      </c>
      <c r="L98" s="400"/>
      <c r="M98" s="164"/>
      <c r="N98" s="151">
        <f t="shared" si="35"/>
        <v>0</v>
      </c>
      <c r="O98" s="148"/>
      <c r="P98" s="161" t="s">
        <v>58</v>
      </c>
      <c r="Q98" s="161"/>
      <c r="R98" s="57">
        <f>IF(S$100="",I98-Q98,"")</f>
        <v>0</v>
      </c>
      <c r="S98" s="150" t="s">
        <v>58</v>
      </c>
      <c r="T98" s="149">
        <f>IF(S$100="",H98*R98,"")</f>
        <v>0</v>
      </c>
      <c r="U98" s="353"/>
      <c r="V98" s="161"/>
      <c r="W98" s="152">
        <f t="shared" si="16"/>
        <v>0</v>
      </c>
      <c r="AC98" s="79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</row>
    <row r="99" spans="1:43" ht="15.75" thickBot="1" x14ac:dyDescent="0.3">
      <c r="A99" s="79"/>
      <c r="B99" s="79"/>
      <c r="C99" s="79"/>
      <c r="D99" s="79"/>
      <c r="E99" s="166"/>
      <c r="F99" s="165"/>
      <c r="G99" s="165"/>
      <c r="H99" s="166"/>
      <c r="I99" s="165"/>
      <c r="J99" s="165"/>
      <c r="K99" s="165"/>
      <c r="L99" s="166"/>
      <c r="M99" s="165"/>
      <c r="N99" s="165"/>
      <c r="O99" s="165"/>
      <c r="P99" s="165"/>
      <c r="Q99" s="165"/>
      <c r="R99" s="165"/>
      <c r="S99" s="165"/>
      <c r="T99" s="165"/>
      <c r="U99" s="166"/>
      <c r="V99" s="165"/>
      <c r="W99" s="165"/>
      <c r="AC99" s="79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</row>
    <row r="100" spans="1:43" ht="15.75" thickBot="1" x14ac:dyDescent="0.3">
      <c r="A100" s="24" t="s">
        <v>62</v>
      </c>
      <c r="B100" s="49"/>
      <c r="C100" s="49"/>
      <c r="D100" s="49"/>
      <c r="E100" s="169"/>
      <c r="F100" s="167"/>
      <c r="G100" s="120">
        <f>SUM(G30:G36,G44:G48)</f>
        <v>0</v>
      </c>
      <c r="H100" s="168"/>
      <c r="I100" s="167"/>
      <c r="J100" s="579">
        <f>SUM(J32:J36,J44:J48,J56:J60,J64:J98)</f>
        <v>0</v>
      </c>
      <c r="K100" s="579">
        <f>SUM(K30:K36,K44:K48,K56:K60,K64:K98)</f>
        <v>0</v>
      </c>
      <c r="L100" s="168"/>
      <c r="M100" s="167"/>
      <c r="N100" s="579">
        <f>SUM(N32:N36,N44:N48,N56:N60,N64:N98)</f>
        <v>0</v>
      </c>
      <c r="O100" s="168"/>
      <c r="P100" s="169"/>
      <c r="Q100" s="169"/>
      <c r="R100" s="167"/>
      <c r="S100" s="120"/>
      <c r="T100" s="579">
        <f>IF(S100="",SUM(T30:T36,T44:T48,T56:T60,T64:T98),K100-S100)</f>
        <v>0</v>
      </c>
      <c r="U100" s="168"/>
      <c r="V100" s="167"/>
      <c r="W100" s="120">
        <f>SUM(W32:W98)</f>
        <v>0</v>
      </c>
      <c r="AC100" s="79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</row>
    <row r="101" spans="1:43" x14ac:dyDescent="0.25">
      <c r="A101" s="79"/>
      <c r="B101" s="79"/>
      <c r="C101" s="79"/>
      <c r="D101" s="79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9"/>
      <c r="V101" s="79"/>
      <c r="W101" s="79"/>
      <c r="X101" s="79"/>
      <c r="Y101" s="79"/>
      <c r="Z101" s="79"/>
      <c r="AA101" s="79"/>
      <c r="AB101" s="79"/>
      <c r="AC101" s="79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</row>
    <row r="102" spans="1:43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9"/>
      <c r="V102" s="79"/>
      <c r="W102" s="79"/>
      <c r="X102" s="79"/>
      <c r="Y102" s="79"/>
      <c r="Z102" s="79"/>
      <c r="AA102" s="79"/>
      <c r="AB102" s="79"/>
      <c r="AC102" s="79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</row>
    <row r="103" spans="1:43" x14ac:dyDescent="0.25">
      <c r="A103" s="126" t="s">
        <v>265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9"/>
      <c r="V103" s="79"/>
      <c r="W103" s="79"/>
      <c r="X103" s="79"/>
      <c r="Y103" s="79"/>
      <c r="Z103" s="79"/>
      <c r="AA103" s="79"/>
      <c r="AB103" s="79"/>
      <c r="AC103" s="79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</row>
    <row r="104" spans="1:43" x14ac:dyDescent="0.25">
      <c r="A104" s="126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9"/>
      <c r="V104" s="79"/>
      <c r="W104" s="79"/>
      <c r="X104" s="79"/>
      <c r="Y104" s="79"/>
      <c r="Z104" s="79"/>
      <c r="AA104" s="79"/>
      <c r="AB104" s="79"/>
      <c r="AC104" s="79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</row>
    <row r="105" spans="1:43" x14ac:dyDescent="0.25">
      <c r="A105" s="77" t="s">
        <v>70</v>
      </c>
      <c r="B105" s="126"/>
      <c r="C105" s="126"/>
      <c r="D105" s="126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9"/>
      <c r="V105" s="79"/>
      <c r="W105" s="79"/>
      <c r="X105" s="79"/>
      <c r="Y105" s="79"/>
      <c r="Z105" s="79"/>
      <c r="AA105" s="79"/>
      <c r="AB105" s="79"/>
      <c r="AC105" s="79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</row>
    <row r="106" spans="1:43" x14ac:dyDescent="0.25">
      <c r="A106" s="77"/>
      <c r="B106" s="126"/>
      <c r="C106" s="126"/>
      <c r="D106" s="126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9"/>
      <c r="V106" s="79"/>
      <c r="W106" s="79"/>
      <c r="X106" s="79"/>
      <c r="Y106" s="79"/>
      <c r="Z106" s="79"/>
      <c r="AA106" s="79"/>
      <c r="AB106" s="79"/>
      <c r="AC106" s="79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</row>
    <row r="107" spans="1:43" x14ac:dyDescent="0.25">
      <c r="A107" s="74" t="s">
        <v>180</v>
      </c>
      <c r="B107" s="126"/>
      <c r="C107" s="126"/>
      <c r="D107" s="126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9"/>
      <c r="V107" s="79"/>
      <c r="W107" s="79"/>
      <c r="X107" s="79"/>
      <c r="Y107" s="79"/>
      <c r="Z107" s="79"/>
      <c r="AA107" s="79"/>
      <c r="AB107" s="79"/>
      <c r="AC107" s="79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</row>
    <row r="108" spans="1:43" x14ac:dyDescent="0.25">
      <c r="A108" s="74" t="s">
        <v>181</v>
      </c>
      <c r="B108" s="126"/>
      <c r="C108" s="126"/>
      <c r="D108" s="126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9"/>
      <c r="V108" s="79"/>
      <c r="W108" s="79"/>
      <c r="X108" s="79"/>
      <c r="Y108" s="79"/>
      <c r="Z108" s="79"/>
      <c r="AA108" s="79"/>
      <c r="AB108" s="79"/>
      <c r="AC108" s="79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</row>
    <row r="109" spans="1:43" x14ac:dyDescent="0.25">
      <c r="A109" s="77"/>
      <c r="B109" s="126"/>
      <c r="C109" s="126"/>
      <c r="D109" s="126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9"/>
      <c r="V109" s="79"/>
      <c r="W109" s="79"/>
      <c r="X109" s="79"/>
      <c r="Y109" s="79"/>
      <c r="Z109" s="79"/>
      <c r="AA109" s="79"/>
      <c r="AB109" s="79"/>
      <c r="AC109" s="79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</row>
    <row r="110" spans="1:43" x14ac:dyDescent="0.25">
      <c r="A110" s="77" t="s">
        <v>226</v>
      </c>
      <c r="B110" s="126"/>
      <c r="C110" s="126"/>
      <c r="D110" s="126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9"/>
      <c r="V110" s="79"/>
      <c r="W110" s="79"/>
      <c r="X110" s="79"/>
      <c r="Y110" s="79"/>
      <c r="Z110" s="79"/>
      <c r="AA110" s="79"/>
      <c r="AB110" s="79"/>
      <c r="AC110" s="79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</row>
    <row r="111" spans="1:43" x14ac:dyDescent="0.25">
      <c r="A111" s="77"/>
      <c r="B111" s="126"/>
      <c r="C111" s="126"/>
      <c r="D111" s="126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9"/>
      <c r="V111" s="79"/>
      <c r="W111" s="79"/>
      <c r="X111" s="79"/>
      <c r="Y111" s="79"/>
      <c r="Z111" s="79"/>
      <c r="AA111" s="79"/>
      <c r="AB111" s="79"/>
      <c r="AC111" s="79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</row>
    <row r="112" spans="1:43" x14ac:dyDescent="0.25">
      <c r="A112" s="74" t="s">
        <v>182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9"/>
      <c r="V112" s="79"/>
      <c r="W112" s="79"/>
      <c r="X112" s="79"/>
      <c r="Y112" s="79"/>
      <c r="Z112" s="79"/>
      <c r="AA112" s="79"/>
      <c r="AB112" s="79"/>
      <c r="AC112" s="79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</row>
    <row r="113" spans="1:43" x14ac:dyDescent="0.25">
      <c r="A113" s="74" t="s">
        <v>183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9"/>
      <c r="V113" s="79"/>
      <c r="W113" s="79"/>
      <c r="X113" s="79"/>
      <c r="Y113" s="79"/>
      <c r="Z113" s="79"/>
      <c r="AA113" s="79"/>
      <c r="AB113" s="79"/>
      <c r="AC113" s="79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</row>
    <row r="114" spans="1:43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9"/>
      <c r="V114" s="79"/>
      <c r="W114" s="79"/>
      <c r="X114" s="79"/>
      <c r="Y114" s="79"/>
      <c r="Z114" s="79"/>
      <c r="AA114" s="79"/>
      <c r="AB114" s="79"/>
      <c r="AC114" s="79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</row>
    <row r="115" spans="1:43" x14ac:dyDescent="0.25">
      <c r="A115" s="77" t="s">
        <v>270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9"/>
      <c r="V115" s="79"/>
      <c r="W115" s="79"/>
      <c r="X115" s="79"/>
      <c r="Y115" s="79"/>
      <c r="Z115" s="79"/>
      <c r="AA115" s="79"/>
      <c r="AB115" s="79"/>
      <c r="AC115" s="79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</row>
    <row r="116" spans="1:43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9"/>
      <c r="V116" s="79"/>
      <c r="W116" s="79"/>
      <c r="X116" s="79"/>
      <c r="Y116" s="79"/>
      <c r="Z116" s="79"/>
      <c r="AA116" s="79"/>
      <c r="AB116" s="79"/>
      <c r="AC116" s="79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</row>
    <row r="117" spans="1:43" x14ac:dyDescent="0.25">
      <c r="A117" s="77" t="s">
        <v>271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9"/>
      <c r="V117" s="79"/>
      <c r="W117" s="79"/>
      <c r="X117" s="79"/>
      <c r="Y117" s="79"/>
      <c r="Z117" s="79"/>
      <c r="AA117" s="79"/>
      <c r="AB117" s="79"/>
      <c r="AC117" s="79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</row>
    <row r="118" spans="1:43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9"/>
      <c r="V118" s="79"/>
      <c r="W118" s="79"/>
      <c r="X118" s="79"/>
      <c r="Y118" s="79"/>
      <c r="Z118" s="79"/>
      <c r="AA118" s="79"/>
      <c r="AB118" s="79"/>
      <c r="AC118" s="79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</row>
    <row r="119" spans="1:43" x14ac:dyDescent="0.25">
      <c r="A119" s="77" t="s">
        <v>266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9"/>
      <c r="V119" s="79"/>
      <c r="W119" s="79"/>
      <c r="X119" s="79"/>
      <c r="Y119" s="79"/>
      <c r="Z119" s="79"/>
      <c r="AA119" s="79"/>
      <c r="AB119" s="79"/>
      <c r="AC119" s="79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</row>
    <row r="120" spans="1:43" x14ac:dyDescent="0.25">
      <c r="A120" s="77" t="s">
        <v>185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9"/>
      <c r="V120" s="79"/>
      <c r="W120" s="79"/>
      <c r="X120" s="79"/>
      <c r="Y120" s="79"/>
      <c r="Z120" s="79"/>
      <c r="AA120" s="79"/>
      <c r="AB120" s="79"/>
      <c r="AC120" s="79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</row>
    <row r="121" spans="1:43" x14ac:dyDescent="0.25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9"/>
      <c r="V121" s="79"/>
      <c r="W121" s="79"/>
      <c r="X121" s="79"/>
      <c r="Y121" s="79"/>
      <c r="Z121" s="79"/>
      <c r="AA121" s="79"/>
      <c r="AB121" s="79"/>
      <c r="AC121" s="79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</row>
    <row r="122" spans="1:43" x14ac:dyDescent="0.25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9"/>
      <c r="V122" s="79"/>
      <c r="W122" s="79"/>
      <c r="X122" s="79"/>
      <c r="Y122" s="79"/>
      <c r="Z122" s="79"/>
      <c r="AA122" s="79"/>
      <c r="AB122" s="79"/>
      <c r="AC122" s="79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</row>
    <row r="123" spans="1:43" x14ac:dyDescent="0.25">
      <c r="A123" s="12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9"/>
      <c r="V123" s="79"/>
      <c r="W123" s="79"/>
      <c r="X123" s="79"/>
      <c r="Y123" s="79"/>
      <c r="Z123" s="79"/>
      <c r="AA123" s="79"/>
      <c r="AB123" s="79"/>
      <c r="AC123" s="79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</row>
    <row r="124" spans="1:43" x14ac:dyDescent="0.25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9"/>
      <c r="V124" s="79"/>
      <c r="W124" s="79"/>
      <c r="X124" s="79"/>
      <c r="Y124" s="79"/>
      <c r="Z124" s="79"/>
      <c r="AA124" s="79"/>
      <c r="AB124" s="79"/>
      <c r="AC124" s="79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</row>
    <row r="125" spans="1:43" x14ac:dyDescent="0.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9"/>
      <c r="V125" s="79"/>
      <c r="W125" s="79"/>
      <c r="X125" s="79"/>
      <c r="Y125" s="79"/>
      <c r="Z125" s="79"/>
      <c r="AA125" s="79"/>
      <c r="AB125" s="79"/>
      <c r="AC125" s="79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</row>
    <row r="126" spans="1:43" x14ac:dyDescent="0.25">
      <c r="A126" s="12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</row>
    <row r="127" spans="1:43" x14ac:dyDescent="0.25">
      <c r="A127" s="74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</row>
    <row r="128" spans="1:43" x14ac:dyDescent="0.25">
      <c r="A128" s="74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</row>
    <row r="129" spans="1:43" x14ac:dyDescent="0.2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</row>
    <row r="130" spans="1:43" x14ac:dyDescent="0.25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</row>
    <row r="131" spans="1:43" x14ac:dyDescent="0.25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</row>
    <row r="132" spans="1:43" x14ac:dyDescent="0.25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</row>
    <row r="133" spans="1:43" x14ac:dyDescent="0.25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</row>
    <row r="134" spans="1:43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</row>
    <row r="135" spans="1:43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</row>
    <row r="136" spans="1:43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</row>
    <row r="137" spans="1:43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</row>
    <row r="138" spans="1:43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</row>
    <row r="139" spans="1:43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</row>
    <row r="140" spans="1:43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</row>
    <row r="141" spans="1:43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</row>
    <row r="142" spans="1:43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</row>
    <row r="143" spans="1:43" x14ac:dyDescent="0.25">
      <c r="A143" s="12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</row>
    <row r="144" spans="1:43" x14ac:dyDescent="0.25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</row>
    <row r="145" spans="1:43" x14ac:dyDescent="0.2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</row>
    <row r="146" spans="1:43" x14ac:dyDescent="0.25">
      <c r="A146" s="12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</row>
    <row r="147" spans="1:43" x14ac:dyDescent="0.25">
      <c r="A147" s="74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</row>
    <row r="148" spans="1:43" x14ac:dyDescent="0.25">
      <c r="A148" s="74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</row>
    <row r="149" spans="1:43" x14ac:dyDescent="0.25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</row>
    <row r="150" spans="1:43" x14ac:dyDescent="0.25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</row>
    <row r="151" spans="1:43" x14ac:dyDescent="0.25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</row>
    <row r="152" spans="1:43" x14ac:dyDescent="0.25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</row>
    <row r="153" spans="1:43" x14ac:dyDescent="0.25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</row>
    <row r="154" spans="1:43" x14ac:dyDescent="0.25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</row>
    <row r="155" spans="1:43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</row>
    <row r="156" spans="1:43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</row>
    <row r="157" spans="1:43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</row>
    <row r="158" spans="1:43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</row>
    <row r="159" spans="1:43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</row>
    <row r="160" spans="1:43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</row>
    <row r="161" spans="1:43" x14ac:dyDescent="0.25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</row>
    <row r="162" spans="1:43" x14ac:dyDescent="0.25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</row>
    <row r="163" spans="1:43" x14ac:dyDescent="0.25">
      <c r="A163" s="12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</row>
    <row r="164" spans="1:43" x14ac:dyDescent="0.2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</row>
    <row r="165" spans="1:43" x14ac:dyDescent="0.2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</row>
    <row r="166" spans="1:43" x14ac:dyDescent="0.25">
      <c r="A166" s="12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</row>
    <row r="167" spans="1:43" x14ac:dyDescent="0.25">
      <c r="A167" s="74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</row>
    <row r="168" spans="1:43" x14ac:dyDescent="0.25">
      <c r="A168" s="74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</row>
    <row r="169" spans="1:43" x14ac:dyDescent="0.25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</row>
    <row r="170" spans="1:43" x14ac:dyDescent="0.25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</row>
    <row r="171" spans="1:43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</row>
    <row r="172" spans="1:43" x14ac:dyDescent="0.25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</row>
    <row r="173" spans="1:43" x14ac:dyDescent="0.2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</row>
    <row r="174" spans="1:43" x14ac:dyDescent="0.2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</row>
    <row r="175" spans="1:43" x14ac:dyDescent="0.2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</row>
    <row r="176" spans="1:43" x14ac:dyDescent="0.2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</row>
    <row r="177" spans="1:43" x14ac:dyDescent="0.2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</row>
    <row r="178" spans="1:43" x14ac:dyDescent="0.25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</row>
    <row r="179" spans="1:43" x14ac:dyDescent="0.25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</row>
    <row r="180" spans="1:43" x14ac:dyDescent="0.25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</row>
    <row r="181" spans="1:43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</row>
    <row r="182" spans="1:43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</row>
    <row r="183" spans="1:43" x14ac:dyDescent="0.25">
      <c r="A183" s="12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</row>
    <row r="184" spans="1:43" x14ac:dyDescent="0.25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</row>
    <row r="185" spans="1:43" x14ac:dyDescent="0.2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</row>
    <row r="186" spans="1:43" x14ac:dyDescent="0.25">
      <c r="A186" s="12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</row>
    <row r="187" spans="1:43" x14ac:dyDescent="0.25">
      <c r="A187" s="74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</row>
    <row r="188" spans="1:43" x14ac:dyDescent="0.25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</row>
    <row r="189" spans="1:43" x14ac:dyDescent="0.25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</row>
    <row r="190" spans="1:43" x14ac:dyDescent="0.25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</row>
    <row r="191" spans="1:43" x14ac:dyDescent="0.25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</row>
    <row r="192" spans="1:43" x14ac:dyDescent="0.25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</row>
    <row r="193" spans="1:43" x14ac:dyDescent="0.25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</row>
    <row r="194" spans="1:43" x14ac:dyDescent="0.25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</row>
    <row r="195" spans="1:43" x14ac:dyDescent="0.2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</row>
    <row r="196" spans="1:43" x14ac:dyDescent="0.25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</row>
    <row r="197" spans="1:43" x14ac:dyDescent="0.25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</row>
    <row r="198" spans="1:43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</row>
    <row r="199" spans="1:43" x14ac:dyDescent="0.25">
      <c r="A199" s="12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</row>
    <row r="200" spans="1:43" x14ac:dyDescent="0.25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</row>
    <row r="201" spans="1:43" x14ac:dyDescent="0.25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</row>
    <row r="202" spans="1:43" x14ac:dyDescent="0.25">
      <c r="A202" s="12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</row>
    <row r="203" spans="1:43" x14ac:dyDescent="0.25">
      <c r="A203" s="74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</row>
    <row r="204" spans="1:43" x14ac:dyDescent="0.25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</row>
    <row r="205" spans="1:43" x14ac:dyDescent="0.2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</row>
    <row r="206" spans="1:43" x14ac:dyDescent="0.25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</row>
    <row r="207" spans="1:43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</row>
    <row r="208" spans="1:43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</row>
    <row r="209" spans="1:43" x14ac:dyDescent="0.25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</row>
    <row r="210" spans="1:43" x14ac:dyDescent="0.25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</row>
    <row r="211" spans="1:43" x14ac:dyDescent="0.25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</row>
    <row r="212" spans="1:43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</row>
    <row r="213" spans="1:43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</row>
    <row r="214" spans="1:43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</row>
    <row r="215" spans="1:43" x14ac:dyDescent="0.25">
      <c r="A215" s="12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</row>
    <row r="216" spans="1:43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</row>
    <row r="217" spans="1:43" x14ac:dyDescent="0.25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</row>
    <row r="218" spans="1:43" x14ac:dyDescent="0.25">
      <c r="A218" s="12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</row>
    <row r="219" spans="1:43" x14ac:dyDescent="0.25">
      <c r="A219" s="74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</row>
    <row r="220" spans="1:43" x14ac:dyDescent="0.25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</row>
    <row r="221" spans="1:43" x14ac:dyDescent="0.25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</row>
    <row r="222" spans="1:43" x14ac:dyDescent="0.25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</row>
    <row r="223" spans="1:43" x14ac:dyDescent="0.25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</row>
    <row r="224" spans="1:43" x14ac:dyDescent="0.25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</row>
    <row r="225" spans="1:43" x14ac:dyDescent="0.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</row>
    <row r="226" spans="1:43" x14ac:dyDescent="0.25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</row>
    <row r="227" spans="1:43" x14ac:dyDescent="0.25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</row>
    <row r="228" spans="1:43" x14ac:dyDescent="0.25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</row>
    <row r="229" spans="1:43" x14ac:dyDescent="0.25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</row>
    <row r="230" spans="1:43" x14ac:dyDescent="0.25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</row>
    <row r="231" spans="1:43" x14ac:dyDescent="0.25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</row>
    <row r="232" spans="1:43" x14ac:dyDescent="0.25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</row>
    <row r="233" spans="1:43" x14ac:dyDescent="0.25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</row>
    <row r="234" spans="1:43" x14ac:dyDescent="0.25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</row>
    <row r="235" spans="1:43" x14ac:dyDescent="0.2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</row>
    <row r="236" spans="1:43" x14ac:dyDescent="0.25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</row>
    <row r="237" spans="1:43" x14ac:dyDescent="0.25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</row>
  </sheetData>
  <dataValidations count="1">
    <dataValidation type="list" allowBlank="1" showInputMessage="1" showErrorMessage="1" sqref="H8" xr:uid="{3201D590-FAFD-48F5-BDAF-5647856142D8}">
      <formula1>"N/A, 2019, 2020"</formula1>
    </dataValidation>
  </dataValidations>
  <printOptions headings="1"/>
  <pageMargins left="0.7" right="0.7" top="0.75" bottom="0.75" header="0.3" footer="0.3"/>
  <pageSetup scale="5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91"/>
  <sheetViews>
    <sheetView topLeftCell="A10" workbookViewId="0">
      <selection activeCell="A29" sqref="A29"/>
    </sheetView>
  </sheetViews>
  <sheetFormatPr defaultRowHeight="15" x14ac:dyDescent="0.25"/>
  <cols>
    <col min="1" max="1" width="11.28515625" customWidth="1"/>
    <col min="2" max="3" width="10.28515625" customWidth="1"/>
    <col min="4" max="4" width="62.140625" customWidth="1"/>
    <col min="5" max="5" width="12.85546875" customWidth="1"/>
    <col min="6" max="6" width="14.7109375" customWidth="1"/>
    <col min="7" max="7" width="12.5703125" customWidth="1"/>
    <col min="8" max="9" width="13.5703125" customWidth="1"/>
    <col min="10" max="10" width="13.85546875" customWidth="1"/>
    <col min="11" max="11" width="12" customWidth="1"/>
    <col min="12" max="12" width="10.85546875" customWidth="1"/>
    <col min="13" max="13" width="11.42578125" customWidth="1"/>
    <col min="14" max="14" width="13.28515625" customWidth="1"/>
    <col min="15" max="16" width="13" customWidth="1"/>
    <col min="17" max="17" width="12.5703125" customWidth="1"/>
    <col min="18" max="18" width="12.85546875" customWidth="1"/>
    <col min="19" max="19" width="13.42578125" customWidth="1"/>
    <col min="20" max="20" width="13" customWidth="1"/>
    <col min="21" max="21" width="12.85546875" customWidth="1"/>
    <col min="22" max="22" width="11.42578125" customWidth="1"/>
    <col min="23" max="23" width="12.42578125" customWidth="1"/>
    <col min="24" max="24" width="13.28515625" customWidth="1"/>
  </cols>
  <sheetData>
    <row r="1" spans="1:42" x14ac:dyDescent="0.25">
      <c r="A1" s="249" t="s">
        <v>25</v>
      </c>
      <c r="B1" s="58"/>
      <c r="C1" s="250" t="str">
        <f>'2021 Eligible Recovery Summary '!C1</f>
        <v>0/0/0000</v>
      </c>
      <c r="D1" s="58"/>
      <c r="E1" s="282"/>
      <c r="F1" s="79"/>
      <c r="G1" s="79"/>
      <c r="H1" s="79"/>
      <c r="I1" s="79"/>
      <c r="J1" s="79"/>
      <c r="K1" s="7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</row>
    <row r="2" spans="1:42" x14ac:dyDescent="0.25">
      <c r="A2" s="5" t="s">
        <v>26</v>
      </c>
      <c r="B2" s="49"/>
      <c r="C2" s="314">
        <f>'2021 Eligible Recovery Summary '!C2</f>
        <v>0</v>
      </c>
      <c r="D2" s="49"/>
      <c r="E2" s="50"/>
      <c r="F2" s="79"/>
      <c r="G2" s="79"/>
      <c r="H2" s="79"/>
      <c r="I2" s="79"/>
      <c r="J2" s="79"/>
      <c r="K2" s="79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2" x14ac:dyDescent="0.25">
      <c r="A3" s="5" t="s">
        <v>28</v>
      </c>
      <c r="B3" s="49"/>
      <c r="C3" s="314">
        <f>'2021 Eligible Recovery Summary '!C3</f>
        <v>0</v>
      </c>
      <c r="D3" s="49"/>
      <c r="E3" s="50"/>
      <c r="F3" s="79"/>
      <c r="G3" s="79"/>
      <c r="H3" s="79"/>
      <c r="I3" s="79"/>
      <c r="J3" s="79"/>
      <c r="K3" s="79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</row>
    <row r="4" spans="1:42" ht="15.75" thickBot="1" x14ac:dyDescent="0.3">
      <c r="A4" s="39" t="s">
        <v>27</v>
      </c>
      <c r="B4" s="52"/>
      <c r="C4" s="315">
        <f>'2021 RoR ILEC Interstate Rates'!C4</f>
        <v>0</v>
      </c>
      <c r="D4" s="52"/>
      <c r="E4" s="53"/>
      <c r="F4" s="79"/>
      <c r="G4" s="79"/>
      <c r="H4" s="79"/>
      <c r="I4" s="79"/>
      <c r="J4" s="79"/>
      <c r="K4" s="213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</row>
    <row r="6" spans="1:42" ht="15.75" thickBot="1" x14ac:dyDescent="0.3">
      <c r="A6" s="24"/>
      <c r="B6" s="49"/>
      <c r="C6" s="48"/>
      <c r="D6" s="49"/>
      <c r="E6" s="49"/>
      <c r="F6" s="79"/>
      <c r="G6" s="79"/>
      <c r="H6" s="79"/>
      <c r="I6" s="79"/>
      <c r="J6" s="79"/>
      <c r="K6" s="213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</row>
    <row r="7" spans="1:42" ht="15.75" thickBot="1" x14ac:dyDescent="0.3">
      <c r="A7" s="335" t="s">
        <v>208</v>
      </c>
      <c r="B7" s="228"/>
      <c r="C7" s="228"/>
      <c r="D7" s="228"/>
      <c r="E7" s="228"/>
      <c r="F7" s="228"/>
      <c r="G7" s="228"/>
      <c r="H7" s="228"/>
      <c r="I7" s="228"/>
      <c r="J7" s="336"/>
      <c r="K7" s="79"/>
      <c r="L7" s="77"/>
      <c r="M7" s="77"/>
      <c r="N7" s="77"/>
      <c r="O7" s="77"/>
      <c r="P7" s="77"/>
      <c r="Q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</row>
    <row r="8" spans="1:42" ht="15.75" thickBot="1" x14ac:dyDescent="0.3">
      <c r="A8" s="79"/>
      <c r="B8" s="79"/>
      <c r="C8" s="79"/>
      <c r="D8" s="79"/>
      <c r="E8" s="333" t="s">
        <v>273</v>
      </c>
      <c r="F8" s="334"/>
      <c r="G8" s="221" t="s">
        <v>112</v>
      </c>
      <c r="H8" s="224"/>
      <c r="I8" s="221" t="s">
        <v>274</v>
      </c>
      <c r="J8" s="224"/>
      <c r="L8" s="587"/>
      <c r="M8" s="58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x14ac:dyDescent="0.25">
      <c r="A9" s="7" t="s">
        <v>24</v>
      </c>
      <c r="B9" s="58"/>
      <c r="C9" s="58"/>
      <c r="D9" s="58"/>
      <c r="E9" s="283" t="s">
        <v>71</v>
      </c>
      <c r="F9" s="83"/>
      <c r="G9" s="81" t="s">
        <v>229</v>
      </c>
      <c r="H9" s="83">
        <f>F9</f>
        <v>0</v>
      </c>
      <c r="I9" s="81" t="s">
        <v>229</v>
      </c>
      <c r="J9" s="83">
        <f>F9</f>
        <v>0</v>
      </c>
      <c r="L9" s="14"/>
      <c r="M9" s="54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</row>
    <row r="10" spans="1:42" x14ac:dyDescent="0.25">
      <c r="A10" s="8" t="s">
        <v>50</v>
      </c>
      <c r="B10" s="49"/>
      <c r="C10" s="49"/>
      <c r="D10" s="49"/>
      <c r="E10" s="43" t="s">
        <v>84</v>
      </c>
      <c r="F10" s="131">
        <f>0.95^8</f>
        <v>0.66342043128906247</v>
      </c>
      <c r="G10" s="6" t="s">
        <v>115</v>
      </c>
      <c r="H10" s="130">
        <f>0.95^9</f>
        <v>0.6302494097246093</v>
      </c>
      <c r="I10" s="6" t="s">
        <v>264</v>
      </c>
      <c r="J10" s="130">
        <f>0.95^10</f>
        <v>0.5987369392383789</v>
      </c>
      <c r="L10" s="14"/>
      <c r="M10" s="54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</row>
    <row r="11" spans="1:42" x14ac:dyDescent="0.25">
      <c r="A11" s="8" t="s">
        <v>203</v>
      </c>
      <c r="B11" s="49"/>
      <c r="C11" s="49"/>
      <c r="D11" s="49"/>
      <c r="E11" s="222" t="s">
        <v>209</v>
      </c>
      <c r="F11" s="64">
        <f>F9*F10</f>
        <v>0</v>
      </c>
      <c r="G11" s="85" t="s">
        <v>210</v>
      </c>
      <c r="H11" s="64">
        <f>H9*H10</f>
        <v>0</v>
      </c>
      <c r="I11" s="85" t="s">
        <v>211</v>
      </c>
      <c r="J11" s="64">
        <f>J9*J10</f>
        <v>0</v>
      </c>
      <c r="L11" s="89"/>
      <c r="M11" s="54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</row>
    <row r="12" spans="1:42" x14ac:dyDescent="0.25">
      <c r="A12" s="5" t="s">
        <v>53</v>
      </c>
      <c r="B12" s="49"/>
      <c r="C12" s="49"/>
      <c r="D12" s="49"/>
      <c r="E12" s="284" t="s">
        <v>212</v>
      </c>
      <c r="F12" s="64">
        <f>H68</f>
        <v>0</v>
      </c>
      <c r="G12" s="87" t="s">
        <v>213</v>
      </c>
      <c r="H12" s="64">
        <f>K68</f>
        <v>0</v>
      </c>
      <c r="I12" s="87" t="s">
        <v>214</v>
      </c>
      <c r="J12" s="64">
        <f>R68</f>
        <v>0</v>
      </c>
      <c r="L12" s="270"/>
      <c r="M12" s="54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</row>
    <row r="13" spans="1:42" ht="15.75" thickBot="1" x14ac:dyDescent="0.3">
      <c r="A13" s="5" t="s">
        <v>75</v>
      </c>
      <c r="B13" s="49"/>
      <c r="C13" s="49"/>
      <c r="D13" s="49"/>
      <c r="E13" s="285" t="s">
        <v>6</v>
      </c>
      <c r="F13" s="67"/>
      <c r="G13" s="88" t="s">
        <v>6</v>
      </c>
      <c r="H13" s="67"/>
      <c r="I13" s="88" t="s">
        <v>215</v>
      </c>
      <c r="J13" s="67">
        <f>O68</f>
        <v>0</v>
      </c>
      <c r="L13" s="270"/>
      <c r="M13" s="54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</row>
    <row r="14" spans="1:42" ht="15.75" thickBot="1" x14ac:dyDescent="0.3">
      <c r="A14" s="9" t="s">
        <v>54</v>
      </c>
      <c r="B14" s="52"/>
      <c r="C14" s="52"/>
      <c r="D14" s="52"/>
      <c r="E14" s="286" t="s">
        <v>216</v>
      </c>
      <c r="F14" s="92">
        <f>F11-F12+F13</f>
        <v>0</v>
      </c>
      <c r="G14" s="91" t="s">
        <v>217</v>
      </c>
      <c r="H14" s="92">
        <f>H11-H12+H13</f>
        <v>0</v>
      </c>
      <c r="I14" s="91" t="s">
        <v>218</v>
      </c>
      <c r="J14" s="92">
        <f>J11-J12+J13</f>
        <v>0</v>
      </c>
      <c r="L14" s="89"/>
      <c r="M14" s="54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</row>
    <row r="15" spans="1:42" x14ac:dyDescent="0.25">
      <c r="A15" s="10"/>
      <c r="B15" s="49"/>
      <c r="C15" s="49"/>
      <c r="D15" s="49"/>
      <c r="E15" s="49"/>
      <c r="F15" s="271"/>
      <c r="G15" s="54"/>
      <c r="H15" s="271"/>
      <c r="I15" s="54"/>
      <c r="J15" s="271"/>
      <c r="K15" s="54"/>
      <c r="L15" s="89"/>
      <c r="M15" s="5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</row>
    <row r="16" spans="1:42" ht="15.75" thickBot="1" x14ac:dyDescent="0.3">
      <c r="A16" s="10"/>
      <c r="B16" s="49"/>
      <c r="C16" s="49"/>
      <c r="D16" s="49"/>
      <c r="E16" s="49"/>
      <c r="F16" s="14"/>
      <c r="G16" s="54"/>
      <c r="H16" s="89"/>
      <c r="I16" s="54"/>
      <c r="J16" s="89"/>
      <c r="K16" s="54"/>
      <c r="L16" s="89"/>
      <c r="M16" s="54"/>
      <c r="N16" s="89"/>
      <c r="O16" s="54"/>
      <c r="P16" s="89"/>
      <c r="Q16" s="5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15.75" thickBot="1" x14ac:dyDescent="0.3">
      <c r="A17" s="79"/>
      <c r="B17" s="10"/>
      <c r="C17" s="79"/>
      <c r="D17" s="79"/>
      <c r="E17" s="79"/>
      <c r="F17" s="276" t="s">
        <v>132</v>
      </c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8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</row>
    <row r="18" spans="1:42" ht="15" customHeight="1" thickBot="1" x14ac:dyDescent="0.3">
      <c r="A18" s="265"/>
      <c r="B18" s="266"/>
      <c r="C18" s="266"/>
      <c r="D18" s="266"/>
      <c r="E18" s="266"/>
      <c r="F18" s="275" t="s">
        <v>273</v>
      </c>
      <c r="G18" s="268"/>
      <c r="H18" s="268"/>
      <c r="I18" s="267" t="s">
        <v>112</v>
      </c>
      <c r="J18" s="268"/>
      <c r="K18" s="268"/>
      <c r="L18" s="267" t="s">
        <v>274</v>
      </c>
      <c r="M18" s="268"/>
      <c r="N18" s="268"/>
      <c r="O18" s="268"/>
      <c r="P18" s="268"/>
      <c r="Q18" s="268"/>
      <c r="R18" s="269"/>
      <c r="S18" s="78"/>
      <c r="T18" s="78"/>
      <c r="U18" s="78"/>
      <c r="V18" s="78"/>
      <c r="W18" s="78"/>
      <c r="X18" s="78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</row>
    <row r="19" spans="1:42" ht="135.75" thickBot="1" x14ac:dyDescent="0.3">
      <c r="A19" s="1" t="s">
        <v>12</v>
      </c>
      <c r="B19" s="1" t="s">
        <v>3</v>
      </c>
      <c r="C19" s="1" t="s">
        <v>4</v>
      </c>
      <c r="D19" s="1" t="s">
        <v>35</v>
      </c>
      <c r="E19" s="1" t="s">
        <v>46</v>
      </c>
      <c r="F19" s="245" t="s">
        <v>275</v>
      </c>
      <c r="G19" s="28" t="s">
        <v>85</v>
      </c>
      <c r="H19" s="29" t="s">
        <v>86</v>
      </c>
      <c r="I19" s="273" t="s">
        <v>276</v>
      </c>
      <c r="J19" s="28" t="s">
        <v>125</v>
      </c>
      <c r="K19" s="28" t="s">
        <v>126</v>
      </c>
      <c r="L19" s="273" t="s">
        <v>277</v>
      </c>
      <c r="M19" s="245" t="s">
        <v>278</v>
      </c>
      <c r="N19" s="274" t="s">
        <v>279</v>
      </c>
      <c r="O19" s="274" t="s">
        <v>280</v>
      </c>
      <c r="P19" s="245" t="s">
        <v>281</v>
      </c>
      <c r="Q19" s="28" t="s">
        <v>282</v>
      </c>
      <c r="R19" s="28" t="s">
        <v>283</v>
      </c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</row>
    <row r="20" spans="1:42" ht="106.5" customHeight="1" thickBot="1" x14ac:dyDescent="0.3">
      <c r="A20" s="121" t="s">
        <v>6</v>
      </c>
      <c r="B20" s="121" t="s">
        <v>6</v>
      </c>
      <c r="C20" s="121" t="s">
        <v>6</v>
      </c>
      <c r="D20" s="1" t="s">
        <v>44</v>
      </c>
      <c r="E20" s="121" t="s">
        <v>6</v>
      </c>
      <c r="F20" s="93" t="s">
        <v>6</v>
      </c>
      <c r="G20" s="1" t="s">
        <v>6</v>
      </c>
      <c r="H20" s="11" t="s">
        <v>29</v>
      </c>
      <c r="I20" s="280" t="s">
        <v>127</v>
      </c>
      <c r="J20" s="1" t="s">
        <v>6</v>
      </c>
      <c r="K20" s="1" t="s">
        <v>128</v>
      </c>
      <c r="L20" s="12" t="s">
        <v>61</v>
      </c>
      <c r="M20" s="1" t="s">
        <v>129</v>
      </c>
      <c r="N20" s="1" t="s">
        <v>184</v>
      </c>
      <c r="O20" s="1" t="s">
        <v>207</v>
      </c>
      <c r="P20" s="93" t="s">
        <v>130</v>
      </c>
      <c r="Q20" s="1" t="s">
        <v>6</v>
      </c>
      <c r="R20" s="1" t="s">
        <v>131</v>
      </c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</row>
    <row r="21" spans="1:42" x14ac:dyDescent="0.25">
      <c r="A21" s="94"/>
      <c r="B21" s="95"/>
      <c r="C21" s="95"/>
      <c r="D21" s="13" t="s">
        <v>13</v>
      </c>
      <c r="E21" s="498"/>
      <c r="F21" s="94"/>
      <c r="G21" s="96"/>
      <c r="H21" s="97"/>
      <c r="I21" s="98"/>
      <c r="J21" s="96"/>
      <c r="K21" s="100"/>
      <c r="L21" s="99"/>
      <c r="M21" s="96"/>
      <c r="N21" s="96"/>
      <c r="O21" s="96"/>
      <c r="P21" s="95"/>
      <c r="Q21" s="96"/>
      <c r="R21" s="100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</row>
    <row r="22" spans="1:42" x14ac:dyDescent="0.25">
      <c r="A22" s="101"/>
      <c r="B22" s="102"/>
      <c r="C22" s="102"/>
      <c r="D22" s="26" t="s">
        <v>59</v>
      </c>
      <c r="E22" s="499" t="s">
        <v>60</v>
      </c>
      <c r="F22" s="501"/>
      <c r="G22" s="86"/>
      <c r="H22" s="107">
        <f>F22*G22</f>
        <v>0</v>
      </c>
      <c r="I22" s="104" t="s">
        <v>58</v>
      </c>
      <c r="J22" s="105" t="s">
        <v>58</v>
      </c>
      <c r="K22" s="459" t="s">
        <v>58</v>
      </c>
      <c r="L22" s="104"/>
      <c r="M22" s="86">
        <f>IF(N$68="",G22-L22,"")</f>
        <v>0</v>
      </c>
      <c r="N22" s="105" t="s">
        <v>58</v>
      </c>
      <c r="O22" s="86">
        <f>IF(N$68="",F22*M22,"")</f>
        <v>0</v>
      </c>
      <c r="P22" s="105" t="s">
        <v>58</v>
      </c>
      <c r="Q22" s="105" t="s">
        <v>58</v>
      </c>
      <c r="R22" s="109" t="s">
        <v>58</v>
      </c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</row>
    <row r="23" spans="1:42" x14ac:dyDescent="0.25">
      <c r="A23" s="101"/>
      <c r="B23" s="102"/>
      <c r="C23" s="102"/>
      <c r="D23" s="15" t="s">
        <v>14</v>
      </c>
      <c r="E23" s="106"/>
      <c r="F23" s="502"/>
      <c r="G23" s="86"/>
      <c r="H23" s="107"/>
      <c r="I23" s="460"/>
      <c r="J23" s="86"/>
      <c r="K23" s="461"/>
      <c r="L23" s="108"/>
      <c r="M23" s="86"/>
      <c r="N23" s="86"/>
      <c r="O23" s="86"/>
      <c r="P23" s="102"/>
      <c r="Q23" s="86"/>
      <c r="R23" s="64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</row>
    <row r="24" spans="1:42" ht="14.45" customHeight="1" x14ac:dyDescent="0.25">
      <c r="A24" s="101"/>
      <c r="B24" s="102"/>
      <c r="C24" s="102"/>
      <c r="D24" s="102"/>
      <c r="E24" s="106"/>
      <c r="F24" s="502"/>
      <c r="G24" s="86"/>
      <c r="H24" s="107">
        <f>F24*G24</f>
        <v>0</v>
      </c>
      <c r="I24" s="462" t="s">
        <v>58</v>
      </c>
      <c r="J24" s="105" t="s">
        <v>58</v>
      </c>
      <c r="K24" s="459" t="s">
        <v>58</v>
      </c>
      <c r="L24" s="108"/>
      <c r="M24" s="86">
        <f>IF(N$68="",G24-L24,"")</f>
        <v>0</v>
      </c>
      <c r="N24" s="105" t="s">
        <v>58</v>
      </c>
      <c r="O24" s="86">
        <f>IF(N$68="",F24*M24,"")</f>
        <v>0</v>
      </c>
      <c r="P24" s="103" t="s">
        <v>58</v>
      </c>
      <c r="Q24" s="105" t="s">
        <v>58</v>
      </c>
      <c r="R24" s="109" t="s">
        <v>58</v>
      </c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</row>
    <row r="25" spans="1:42" x14ac:dyDescent="0.25">
      <c r="A25" s="101"/>
      <c r="B25" s="102"/>
      <c r="C25" s="102"/>
      <c r="D25" s="102"/>
      <c r="E25" s="106"/>
      <c r="F25" s="502"/>
      <c r="G25" s="86"/>
      <c r="H25" s="107">
        <f t="shared" ref="H25:H28" si="0">F25*G25</f>
        <v>0</v>
      </c>
      <c r="I25" s="462" t="s">
        <v>58</v>
      </c>
      <c r="J25" s="105" t="s">
        <v>58</v>
      </c>
      <c r="K25" s="459" t="s">
        <v>58</v>
      </c>
      <c r="L25" s="108"/>
      <c r="M25" s="86">
        <f>IF(N$68="",G25-L25,"")</f>
        <v>0</v>
      </c>
      <c r="N25" s="105" t="s">
        <v>58</v>
      </c>
      <c r="O25" s="86">
        <f>IF(N$68="",F25*M25,"")</f>
        <v>0</v>
      </c>
      <c r="P25" s="103" t="s">
        <v>58</v>
      </c>
      <c r="Q25" s="105" t="s">
        <v>58</v>
      </c>
      <c r="R25" s="109" t="s">
        <v>58</v>
      </c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</row>
    <row r="26" spans="1:42" x14ac:dyDescent="0.25">
      <c r="A26" s="101"/>
      <c r="B26" s="102"/>
      <c r="C26" s="102"/>
      <c r="D26" s="102"/>
      <c r="E26" s="106"/>
      <c r="F26" s="502"/>
      <c r="G26" s="86"/>
      <c r="H26" s="107">
        <f t="shared" si="0"/>
        <v>0</v>
      </c>
      <c r="I26" s="462" t="s">
        <v>58</v>
      </c>
      <c r="J26" s="105" t="s">
        <v>58</v>
      </c>
      <c r="K26" s="459" t="s">
        <v>58</v>
      </c>
      <c r="L26" s="108"/>
      <c r="M26" s="86">
        <f>IF(N$68="",G26-L26,"")</f>
        <v>0</v>
      </c>
      <c r="N26" s="105" t="s">
        <v>58</v>
      </c>
      <c r="O26" s="86">
        <f>IF(N$68="",F26*M26,"")</f>
        <v>0</v>
      </c>
      <c r="P26" s="103" t="s">
        <v>58</v>
      </c>
      <c r="Q26" s="105" t="s">
        <v>58</v>
      </c>
      <c r="R26" s="109" t="s">
        <v>58</v>
      </c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</row>
    <row r="27" spans="1:42" x14ac:dyDescent="0.25">
      <c r="A27" s="101"/>
      <c r="B27" s="102"/>
      <c r="C27" s="102"/>
      <c r="D27" s="102"/>
      <c r="E27" s="106"/>
      <c r="F27" s="502"/>
      <c r="G27" s="86"/>
      <c r="H27" s="107">
        <f t="shared" si="0"/>
        <v>0</v>
      </c>
      <c r="I27" s="462" t="s">
        <v>58</v>
      </c>
      <c r="J27" s="105" t="s">
        <v>58</v>
      </c>
      <c r="K27" s="459" t="s">
        <v>58</v>
      </c>
      <c r="L27" s="108"/>
      <c r="M27" s="86">
        <f>IF(N$68="",G27-L27,"")</f>
        <v>0</v>
      </c>
      <c r="N27" s="105" t="s">
        <v>58</v>
      </c>
      <c r="O27" s="86">
        <f>IF(N$68="",F27*M27,"")</f>
        <v>0</v>
      </c>
      <c r="P27" s="103" t="s">
        <v>58</v>
      </c>
      <c r="Q27" s="105" t="s">
        <v>58</v>
      </c>
      <c r="R27" s="109" t="s">
        <v>58</v>
      </c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</row>
    <row r="28" spans="1:42" x14ac:dyDescent="0.25">
      <c r="A28" s="101"/>
      <c r="B28" s="102"/>
      <c r="C28" s="102"/>
      <c r="D28" s="102"/>
      <c r="E28" s="106"/>
      <c r="F28" s="502"/>
      <c r="G28" s="86"/>
      <c r="H28" s="107">
        <f t="shared" si="0"/>
        <v>0</v>
      </c>
      <c r="I28" s="462" t="s">
        <v>58</v>
      </c>
      <c r="J28" s="105" t="s">
        <v>58</v>
      </c>
      <c r="K28" s="459" t="s">
        <v>58</v>
      </c>
      <c r="L28" s="108"/>
      <c r="M28" s="86">
        <f>IF(N$68="",G28-L28,"")</f>
        <v>0</v>
      </c>
      <c r="N28" s="105" t="s">
        <v>58</v>
      </c>
      <c r="O28" s="86">
        <f>IF(N$68="",F28*M28,"")</f>
        <v>0</v>
      </c>
      <c r="P28" s="103" t="s">
        <v>58</v>
      </c>
      <c r="Q28" s="105" t="s">
        <v>58</v>
      </c>
      <c r="R28" s="109" t="s">
        <v>58</v>
      </c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</row>
    <row r="29" spans="1:42" ht="30" x14ac:dyDescent="0.25">
      <c r="A29" s="101"/>
      <c r="B29" s="102"/>
      <c r="C29" s="102"/>
      <c r="D29" s="16" t="s">
        <v>16</v>
      </c>
      <c r="E29" s="106"/>
      <c r="F29" s="502"/>
      <c r="G29" s="86"/>
      <c r="H29" s="107"/>
      <c r="I29" s="460"/>
      <c r="J29" s="86"/>
      <c r="K29" s="461"/>
      <c r="L29" s="108"/>
      <c r="M29" s="86"/>
      <c r="N29" s="86"/>
      <c r="O29" s="86"/>
      <c r="P29" s="102"/>
      <c r="Q29" s="86"/>
      <c r="R29" s="64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</row>
    <row r="30" spans="1:42" x14ac:dyDescent="0.25">
      <c r="A30" s="101"/>
      <c r="B30" s="102"/>
      <c r="C30" s="102"/>
      <c r="D30" s="102"/>
      <c r="E30" s="106"/>
      <c r="F30" s="502"/>
      <c r="G30" s="86"/>
      <c r="H30" s="107">
        <f>F30*G30</f>
        <v>0</v>
      </c>
      <c r="I30" s="462" t="s">
        <v>58</v>
      </c>
      <c r="J30" s="105" t="s">
        <v>58</v>
      </c>
      <c r="K30" s="459" t="s">
        <v>58</v>
      </c>
      <c r="L30" s="108"/>
      <c r="M30" s="86">
        <f>IF(N$68="",G30-L30,"")</f>
        <v>0</v>
      </c>
      <c r="N30" s="105" t="s">
        <v>58</v>
      </c>
      <c r="O30" s="86">
        <f>IF(N$68="",F30*M30,"")</f>
        <v>0</v>
      </c>
      <c r="P30" s="103" t="s">
        <v>58</v>
      </c>
      <c r="Q30" s="105" t="s">
        <v>58</v>
      </c>
      <c r="R30" s="109" t="s">
        <v>58</v>
      </c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</row>
    <row r="31" spans="1:42" x14ac:dyDescent="0.25">
      <c r="A31" s="101"/>
      <c r="B31" s="102"/>
      <c r="C31" s="102"/>
      <c r="D31" s="102"/>
      <c r="E31" s="106"/>
      <c r="F31" s="502"/>
      <c r="G31" s="86"/>
      <c r="H31" s="107">
        <f t="shared" ref="H31:H34" si="1">F31*G31</f>
        <v>0</v>
      </c>
      <c r="I31" s="462" t="s">
        <v>58</v>
      </c>
      <c r="J31" s="105" t="s">
        <v>58</v>
      </c>
      <c r="K31" s="459" t="s">
        <v>58</v>
      </c>
      <c r="L31" s="108"/>
      <c r="M31" s="86">
        <f>IF(N$68="",G31-L31,"")</f>
        <v>0</v>
      </c>
      <c r="N31" s="105" t="s">
        <v>58</v>
      </c>
      <c r="O31" s="86">
        <f>IF(N$68="",F31*M31,"")</f>
        <v>0</v>
      </c>
      <c r="P31" s="103" t="s">
        <v>58</v>
      </c>
      <c r="Q31" s="105" t="s">
        <v>58</v>
      </c>
      <c r="R31" s="109" t="s">
        <v>58</v>
      </c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</row>
    <row r="32" spans="1:42" x14ac:dyDescent="0.25">
      <c r="A32" s="101"/>
      <c r="B32" s="102"/>
      <c r="C32" s="102"/>
      <c r="D32" s="102"/>
      <c r="E32" s="106"/>
      <c r="F32" s="502"/>
      <c r="G32" s="86"/>
      <c r="H32" s="107">
        <f t="shared" si="1"/>
        <v>0</v>
      </c>
      <c r="I32" s="462" t="s">
        <v>58</v>
      </c>
      <c r="J32" s="105" t="s">
        <v>58</v>
      </c>
      <c r="K32" s="459" t="s">
        <v>58</v>
      </c>
      <c r="L32" s="108"/>
      <c r="M32" s="86">
        <f>IF(N$68="",G32-L32,"")</f>
        <v>0</v>
      </c>
      <c r="N32" s="105" t="s">
        <v>58</v>
      </c>
      <c r="O32" s="86">
        <f>IF(N$68="",F32*M32,"")</f>
        <v>0</v>
      </c>
      <c r="P32" s="103" t="s">
        <v>58</v>
      </c>
      <c r="Q32" s="105" t="s">
        <v>58</v>
      </c>
      <c r="R32" s="109" t="s">
        <v>58</v>
      </c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</row>
    <row r="33" spans="1:42" x14ac:dyDescent="0.25">
      <c r="A33" s="101"/>
      <c r="B33" s="102"/>
      <c r="C33" s="102"/>
      <c r="D33" s="102"/>
      <c r="E33" s="106"/>
      <c r="F33" s="502"/>
      <c r="G33" s="86"/>
      <c r="H33" s="107">
        <f t="shared" si="1"/>
        <v>0</v>
      </c>
      <c r="I33" s="462" t="s">
        <v>58</v>
      </c>
      <c r="J33" s="105" t="s">
        <v>58</v>
      </c>
      <c r="K33" s="459" t="s">
        <v>58</v>
      </c>
      <c r="L33" s="108"/>
      <c r="M33" s="86">
        <f>IF(N$68="",G33-L33,"")</f>
        <v>0</v>
      </c>
      <c r="N33" s="105" t="s">
        <v>58</v>
      </c>
      <c r="O33" s="86">
        <f>IF(N$68="",F33*M33,"")</f>
        <v>0</v>
      </c>
      <c r="P33" s="103" t="s">
        <v>58</v>
      </c>
      <c r="Q33" s="105" t="s">
        <v>58</v>
      </c>
      <c r="R33" s="109" t="s">
        <v>58</v>
      </c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</row>
    <row r="34" spans="1:42" ht="15.75" thickBot="1" x14ac:dyDescent="0.3">
      <c r="A34" s="110"/>
      <c r="B34" s="111"/>
      <c r="C34" s="111"/>
      <c r="D34" s="111"/>
      <c r="E34" s="500"/>
      <c r="F34" s="503"/>
      <c r="G34" s="57"/>
      <c r="H34" s="116">
        <f t="shared" si="1"/>
        <v>0</v>
      </c>
      <c r="I34" s="463" t="s">
        <v>58</v>
      </c>
      <c r="J34" s="56" t="s">
        <v>58</v>
      </c>
      <c r="K34" s="464" t="s">
        <v>58</v>
      </c>
      <c r="L34" s="112"/>
      <c r="M34" s="57">
        <f>IF(N$68="",G34-L34,"")</f>
        <v>0</v>
      </c>
      <c r="N34" s="56" t="s">
        <v>58</v>
      </c>
      <c r="O34" s="57">
        <f>IF(N$68="",F34*M34,"")</f>
        <v>0</v>
      </c>
      <c r="P34" s="113" t="s">
        <v>58</v>
      </c>
      <c r="Q34" s="56" t="s">
        <v>58</v>
      </c>
      <c r="R34" s="272" t="s">
        <v>58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</row>
    <row r="35" spans="1:42" x14ac:dyDescent="0.25">
      <c r="A35" s="94"/>
      <c r="B35" s="95"/>
      <c r="C35" s="95"/>
      <c r="D35" s="13" t="s">
        <v>15</v>
      </c>
      <c r="E35" s="498"/>
      <c r="F35" s="504"/>
      <c r="G35" s="82"/>
      <c r="H35" s="279"/>
      <c r="I35" s="359"/>
      <c r="J35" s="82"/>
      <c r="K35" s="83"/>
      <c r="L35" s="114"/>
      <c r="M35" s="82"/>
      <c r="N35" s="82"/>
      <c r="O35" s="82"/>
      <c r="P35" s="356"/>
      <c r="Q35" s="82"/>
      <c r="R35" s="83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</row>
    <row r="36" spans="1:42" x14ac:dyDescent="0.25">
      <c r="A36" s="101"/>
      <c r="B36" s="102"/>
      <c r="C36" s="102"/>
      <c r="D36" s="15" t="s">
        <v>19</v>
      </c>
      <c r="E36" s="106"/>
      <c r="F36" s="502"/>
      <c r="G36" s="86"/>
      <c r="H36" s="107"/>
      <c r="I36" s="357"/>
      <c r="J36" s="86"/>
      <c r="K36" s="64"/>
      <c r="L36" s="108"/>
      <c r="M36" s="86"/>
      <c r="N36" s="86"/>
      <c r="O36" s="86"/>
      <c r="P36" s="354"/>
      <c r="Q36" s="86"/>
      <c r="R36" s="64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</row>
    <row r="37" spans="1:42" x14ac:dyDescent="0.25">
      <c r="A37" s="101"/>
      <c r="B37" s="102"/>
      <c r="C37" s="102"/>
      <c r="D37" s="102"/>
      <c r="E37" s="106"/>
      <c r="F37" s="502"/>
      <c r="G37" s="86"/>
      <c r="H37" s="107">
        <f>F37*G37</f>
        <v>0</v>
      </c>
      <c r="I37" s="357">
        <f>F37</f>
        <v>0</v>
      </c>
      <c r="J37" s="86"/>
      <c r="K37" s="64">
        <f>I37*J37</f>
        <v>0</v>
      </c>
      <c r="L37" s="108"/>
      <c r="M37" s="86">
        <f>IF(N$68="",G37-L37,"")</f>
        <v>0</v>
      </c>
      <c r="N37" s="105" t="s">
        <v>58</v>
      </c>
      <c r="O37" s="86">
        <f>IF(N$68="",F37*M37,"")</f>
        <v>0</v>
      </c>
      <c r="P37" s="354">
        <f>I37</f>
        <v>0</v>
      </c>
      <c r="Q37" s="86"/>
      <c r="R37" s="64">
        <f>P37*Q37</f>
        <v>0</v>
      </c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</row>
    <row r="38" spans="1:42" x14ac:dyDescent="0.25">
      <c r="A38" s="101"/>
      <c r="B38" s="102"/>
      <c r="C38" s="102"/>
      <c r="D38" s="102"/>
      <c r="E38" s="106"/>
      <c r="F38" s="502"/>
      <c r="G38" s="86"/>
      <c r="H38" s="107">
        <f>F38*G38</f>
        <v>0</v>
      </c>
      <c r="I38" s="357">
        <f>F38</f>
        <v>0</v>
      </c>
      <c r="J38" s="86"/>
      <c r="K38" s="64">
        <f>I38*J38</f>
        <v>0</v>
      </c>
      <c r="L38" s="108"/>
      <c r="M38" s="86">
        <f>IF(N$68="",G38-L38,"")</f>
        <v>0</v>
      </c>
      <c r="N38" s="105" t="s">
        <v>58</v>
      </c>
      <c r="O38" s="86">
        <f>IF(N$68="",F38*M38,"")</f>
        <v>0</v>
      </c>
      <c r="P38" s="354">
        <f t="shared" ref="P38:P41" si="2">I38</f>
        <v>0</v>
      </c>
      <c r="Q38" s="86"/>
      <c r="R38" s="64">
        <f>P38*Q38</f>
        <v>0</v>
      </c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</row>
    <row r="39" spans="1:42" x14ac:dyDescent="0.25">
      <c r="A39" s="101"/>
      <c r="B39" s="102"/>
      <c r="C39" s="102"/>
      <c r="D39" s="102"/>
      <c r="E39" s="106"/>
      <c r="F39" s="502"/>
      <c r="G39" s="86"/>
      <c r="H39" s="107">
        <f>F39*G39</f>
        <v>0</v>
      </c>
      <c r="I39" s="357">
        <f>F39</f>
        <v>0</v>
      </c>
      <c r="J39" s="86"/>
      <c r="K39" s="64">
        <f>I39*J39</f>
        <v>0</v>
      </c>
      <c r="L39" s="108"/>
      <c r="M39" s="86">
        <f>IF(N$68="",G39-L39,"")</f>
        <v>0</v>
      </c>
      <c r="N39" s="105" t="s">
        <v>58</v>
      </c>
      <c r="O39" s="86">
        <f>IF(N$68="",F39*M39,"")</f>
        <v>0</v>
      </c>
      <c r="P39" s="354">
        <f t="shared" si="2"/>
        <v>0</v>
      </c>
      <c r="Q39" s="86"/>
      <c r="R39" s="64">
        <f>P39*Q39</f>
        <v>0</v>
      </c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</row>
    <row r="40" spans="1:42" x14ac:dyDescent="0.25">
      <c r="A40" s="101"/>
      <c r="B40" s="102"/>
      <c r="C40" s="102"/>
      <c r="D40" s="102"/>
      <c r="E40" s="106"/>
      <c r="F40" s="502"/>
      <c r="G40" s="86"/>
      <c r="H40" s="107">
        <f>F40*G40</f>
        <v>0</v>
      </c>
      <c r="I40" s="357">
        <f>F40</f>
        <v>0</v>
      </c>
      <c r="J40" s="86"/>
      <c r="K40" s="64">
        <f>I40*J40</f>
        <v>0</v>
      </c>
      <c r="L40" s="108"/>
      <c r="M40" s="86">
        <f>IF(N$68="",G40-L40,"")</f>
        <v>0</v>
      </c>
      <c r="N40" s="105" t="s">
        <v>58</v>
      </c>
      <c r="O40" s="86">
        <f>IF(N$68="",F40*M40,"")</f>
        <v>0</v>
      </c>
      <c r="P40" s="354">
        <f t="shared" si="2"/>
        <v>0</v>
      </c>
      <c r="Q40" s="86"/>
      <c r="R40" s="64">
        <f>P40*Q40</f>
        <v>0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</row>
    <row r="41" spans="1:42" x14ac:dyDescent="0.25">
      <c r="A41" s="101"/>
      <c r="B41" s="102"/>
      <c r="C41" s="102"/>
      <c r="D41" s="102"/>
      <c r="E41" s="106"/>
      <c r="F41" s="502"/>
      <c r="G41" s="86"/>
      <c r="H41" s="107">
        <f>F41*G41</f>
        <v>0</v>
      </c>
      <c r="I41" s="357">
        <f>F41</f>
        <v>0</v>
      </c>
      <c r="J41" s="86"/>
      <c r="K41" s="64">
        <f>I41*J41</f>
        <v>0</v>
      </c>
      <c r="L41" s="108"/>
      <c r="M41" s="86">
        <f>IF(N$68="",G41-L41,"")</f>
        <v>0</v>
      </c>
      <c r="N41" s="105" t="s">
        <v>58</v>
      </c>
      <c r="O41" s="86">
        <f>IF(N$68="",F41*M41,"")</f>
        <v>0</v>
      </c>
      <c r="P41" s="354">
        <f t="shared" si="2"/>
        <v>0</v>
      </c>
      <c r="Q41" s="86"/>
      <c r="R41" s="64">
        <f>P41*Q41</f>
        <v>0</v>
      </c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</row>
    <row r="42" spans="1:42" x14ac:dyDescent="0.25">
      <c r="A42" s="101"/>
      <c r="B42" s="102"/>
      <c r="C42" s="102"/>
      <c r="D42" s="123" t="s">
        <v>17</v>
      </c>
      <c r="E42" s="106"/>
      <c r="F42" s="502"/>
      <c r="G42" s="86"/>
      <c r="H42" s="107"/>
      <c r="I42" s="357"/>
      <c r="J42" s="86"/>
      <c r="K42" s="64"/>
      <c r="L42" s="108"/>
      <c r="M42" s="86"/>
      <c r="N42" s="86"/>
      <c r="O42" s="86"/>
      <c r="P42" s="354"/>
      <c r="Q42" s="86"/>
      <c r="R42" s="64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</row>
    <row r="43" spans="1:42" x14ac:dyDescent="0.25">
      <c r="A43" s="101"/>
      <c r="B43" s="102"/>
      <c r="C43" s="102"/>
      <c r="D43" s="125"/>
      <c r="E43" s="106"/>
      <c r="F43" s="502"/>
      <c r="G43" s="86"/>
      <c r="H43" s="107">
        <f>F43*G43</f>
        <v>0</v>
      </c>
      <c r="I43" s="357">
        <f>F43</f>
        <v>0</v>
      </c>
      <c r="J43" s="86"/>
      <c r="K43" s="64">
        <f>I43*J43</f>
        <v>0</v>
      </c>
      <c r="L43" s="108"/>
      <c r="M43" s="86">
        <f>IF(N$68="",G43-L43,"")</f>
        <v>0</v>
      </c>
      <c r="N43" s="105" t="s">
        <v>58</v>
      </c>
      <c r="O43" s="86">
        <f>IF(N$68="",F43*M43,"")</f>
        <v>0</v>
      </c>
      <c r="P43" s="354">
        <f t="shared" ref="P43:P47" si="3">I43</f>
        <v>0</v>
      </c>
      <c r="Q43" s="86"/>
      <c r="R43" s="64">
        <f>P43*Q43</f>
        <v>0</v>
      </c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</row>
    <row r="44" spans="1:42" x14ac:dyDescent="0.25">
      <c r="A44" s="101"/>
      <c r="B44" s="102"/>
      <c r="C44" s="102"/>
      <c r="D44" s="125"/>
      <c r="E44" s="106"/>
      <c r="F44" s="502"/>
      <c r="G44" s="86"/>
      <c r="H44" s="107">
        <f>F44*G44</f>
        <v>0</v>
      </c>
      <c r="I44" s="357">
        <f>F44</f>
        <v>0</v>
      </c>
      <c r="J44" s="86"/>
      <c r="K44" s="64">
        <f>I44*J44</f>
        <v>0</v>
      </c>
      <c r="L44" s="108"/>
      <c r="M44" s="86">
        <f>IF(N$68="",G44-L44,"")</f>
        <v>0</v>
      </c>
      <c r="N44" s="105" t="s">
        <v>58</v>
      </c>
      <c r="O44" s="86">
        <f>IF(N$68="",F44*M44,"")</f>
        <v>0</v>
      </c>
      <c r="P44" s="354">
        <f t="shared" si="3"/>
        <v>0</v>
      </c>
      <c r="Q44" s="86"/>
      <c r="R44" s="64">
        <f>P44*Q44</f>
        <v>0</v>
      </c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</row>
    <row r="45" spans="1:42" x14ac:dyDescent="0.25">
      <c r="A45" s="101"/>
      <c r="B45" s="102"/>
      <c r="C45" s="102"/>
      <c r="D45" s="125"/>
      <c r="E45" s="106"/>
      <c r="F45" s="502"/>
      <c r="G45" s="86"/>
      <c r="H45" s="107">
        <f>F45*G45</f>
        <v>0</v>
      </c>
      <c r="I45" s="357">
        <f>F45</f>
        <v>0</v>
      </c>
      <c r="J45" s="86"/>
      <c r="K45" s="64">
        <f>I45*J45</f>
        <v>0</v>
      </c>
      <c r="L45" s="108"/>
      <c r="M45" s="86">
        <f>IF(N$68="",G45-L45,"")</f>
        <v>0</v>
      </c>
      <c r="N45" s="105" t="s">
        <v>58</v>
      </c>
      <c r="O45" s="86">
        <f>IF(N$68="",F45*M45,"")</f>
        <v>0</v>
      </c>
      <c r="P45" s="354">
        <f t="shared" si="3"/>
        <v>0</v>
      </c>
      <c r="Q45" s="86"/>
      <c r="R45" s="64">
        <f>P45*Q45</f>
        <v>0</v>
      </c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</row>
    <row r="46" spans="1:42" x14ac:dyDescent="0.25">
      <c r="A46" s="101"/>
      <c r="B46" s="102"/>
      <c r="C46" s="102"/>
      <c r="D46" s="125"/>
      <c r="E46" s="106"/>
      <c r="F46" s="502"/>
      <c r="G46" s="86"/>
      <c r="H46" s="107">
        <f>F46*G46</f>
        <v>0</v>
      </c>
      <c r="I46" s="357">
        <f>F46</f>
        <v>0</v>
      </c>
      <c r="J46" s="86"/>
      <c r="K46" s="64">
        <f>I46*J46</f>
        <v>0</v>
      </c>
      <c r="L46" s="108"/>
      <c r="M46" s="86">
        <f>IF(N$68="",G46-L46,"")</f>
        <v>0</v>
      </c>
      <c r="N46" s="105" t="s">
        <v>58</v>
      </c>
      <c r="O46" s="86">
        <f>IF(N$68="",F46*M46,"")</f>
        <v>0</v>
      </c>
      <c r="P46" s="354">
        <f t="shared" si="3"/>
        <v>0</v>
      </c>
      <c r="Q46" s="86"/>
      <c r="R46" s="64">
        <f>P46*Q46</f>
        <v>0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</row>
    <row r="47" spans="1:42" ht="15.75" thickBot="1" x14ac:dyDescent="0.3">
      <c r="A47" s="101"/>
      <c r="B47" s="102"/>
      <c r="C47" s="102"/>
      <c r="D47" s="125"/>
      <c r="E47" s="106"/>
      <c r="F47" s="503"/>
      <c r="G47" s="57"/>
      <c r="H47" s="116">
        <f>F47*G47</f>
        <v>0</v>
      </c>
      <c r="I47" s="358">
        <f>F47</f>
        <v>0</v>
      </c>
      <c r="J47" s="57"/>
      <c r="K47" s="67">
        <f>I47*J47</f>
        <v>0</v>
      </c>
      <c r="L47" s="112"/>
      <c r="M47" s="57">
        <f>IF(N$68="",G47-L47,"")</f>
        <v>0</v>
      </c>
      <c r="N47" s="56" t="s">
        <v>58</v>
      </c>
      <c r="O47" s="57">
        <f>IF(N$68="",F47*M47,"")</f>
        <v>0</v>
      </c>
      <c r="P47" s="355">
        <f t="shared" si="3"/>
        <v>0</v>
      </c>
      <c r="Q47" s="57"/>
      <c r="R47" s="67">
        <f>P47*Q47</f>
        <v>0</v>
      </c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</row>
    <row r="48" spans="1:42" ht="30" x14ac:dyDescent="0.25">
      <c r="A48" s="94"/>
      <c r="B48" s="95"/>
      <c r="C48" s="95"/>
      <c r="D48" s="17" t="s">
        <v>22</v>
      </c>
      <c r="E48" s="498"/>
      <c r="F48" s="504"/>
      <c r="G48" s="82"/>
      <c r="H48" s="279"/>
      <c r="I48" s="359"/>
      <c r="J48" s="82"/>
      <c r="K48" s="83"/>
      <c r="L48" s="114"/>
      <c r="M48" s="82"/>
      <c r="N48" s="82"/>
      <c r="O48" s="82"/>
      <c r="P48" s="356"/>
      <c r="Q48" s="82"/>
      <c r="R48" s="83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</row>
    <row r="49" spans="1:42" x14ac:dyDescent="0.25">
      <c r="A49" s="101"/>
      <c r="B49" s="102"/>
      <c r="C49" s="102"/>
      <c r="D49" s="15" t="s">
        <v>18</v>
      </c>
      <c r="E49" s="106"/>
      <c r="F49" s="502"/>
      <c r="G49" s="86"/>
      <c r="H49" s="107"/>
      <c r="I49" s="357"/>
      <c r="J49" s="86"/>
      <c r="K49" s="64"/>
      <c r="L49" s="108"/>
      <c r="M49" s="86"/>
      <c r="N49" s="105"/>
      <c r="O49" s="86"/>
      <c r="P49" s="354"/>
      <c r="Q49" s="86"/>
      <c r="R49" s="64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</row>
    <row r="50" spans="1:42" x14ac:dyDescent="0.25">
      <c r="A50" s="101"/>
      <c r="B50" s="102"/>
      <c r="C50" s="102"/>
      <c r="D50" s="125"/>
      <c r="E50" s="106"/>
      <c r="F50" s="502"/>
      <c r="G50" s="86"/>
      <c r="H50" s="107">
        <f>F50*G50</f>
        <v>0</v>
      </c>
      <c r="I50" s="357">
        <f>F50</f>
        <v>0</v>
      </c>
      <c r="J50" s="86"/>
      <c r="K50" s="64">
        <f>I50*J50</f>
        <v>0</v>
      </c>
      <c r="L50" s="108"/>
      <c r="M50" s="86">
        <f>IF(N$68="",G50-L50,"")</f>
        <v>0</v>
      </c>
      <c r="N50" s="105" t="s">
        <v>58</v>
      </c>
      <c r="O50" s="86">
        <f>IF(N$68="",F50*M50,"")</f>
        <v>0</v>
      </c>
      <c r="P50" s="354">
        <f>I50</f>
        <v>0</v>
      </c>
      <c r="Q50" s="86"/>
      <c r="R50" s="64">
        <f>P50*Q50</f>
        <v>0</v>
      </c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</row>
    <row r="51" spans="1:42" x14ac:dyDescent="0.25">
      <c r="A51" s="101"/>
      <c r="B51" s="102"/>
      <c r="C51" s="102"/>
      <c r="D51" s="125"/>
      <c r="E51" s="106"/>
      <c r="F51" s="502"/>
      <c r="G51" s="86"/>
      <c r="H51" s="107">
        <f>F51*G51</f>
        <v>0</v>
      </c>
      <c r="I51" s="357">
        <f>F51</f>
        <v>0</v>
      </c>
      <c r="J51" s="86"/>
      <c r="K51" s="64">
        <f>I51*J51</f>
        <v>0</v>
      </c>
      <c r="L51" s="108"/>
      <c r="M51" s="86">
        <f>IF(N$68="",G51-L51,"")</f>
        <v>0</v>
      </c>
      <c r="N51" s="105" t="s">
        <v>58</v>
      </c>
      <c r="O51" s="86">
        <f>IF(N$68="",F51*M51,"")</f>
        <v>0</v>
      </c>
      <c r="P51" s="354">
        <f>I51</f>
        <v>0</v>
      </c>
      <c r="Q51" s="86"/>
      <c r="R51" s="64">
        <f>P51*Q51</f>
        <v>0</v>
      </c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</row>
    <row r="52" spans="1:42" x14ac:dyDescent="0.25">
      <c r="A52" s="101"/>
      <c r="B52" s="102"/>
      <c r="C52" s="102"/>
      <c r="D52" s="125"/>
      <c r="E52" s="106"/>
      <c r="F52" s="502"/>
      <c r="G52" s="86"/>
      <c r="H52" s="107">
        <f>F52*G52</f>
        <v>0</v>
      </c>
      <c r="I52" s="357">
        <f>F52</f>
        <v>0</v>
      </c>
      <c r="J52" s="86"/>
      <c r="K52" s="64">
        <f>I52*J52</f>
        <v>0</v>
      </c>
      <c r="L52" s="108"/>
      <c r="M52" s="86">
        <f>IF(N$68="",G52-L52,"")</f>
        <v>0</v>
      </c>
      <c r="N52" s="105" t="s">
        <v>58</v>
      </c>
      <c r="O52" s="86">
        <f>IF(N$68="",F52*M52,"")</f>
        <v>0</v>
      </c>
      <c r="P52" s="354">
        <f>I52</f>
        <v>0</v>
      </c>
      <c r="Q52" s="86"/>
      <c r="R52" s="64">
        <f>P52*Q52</f>
        <v>0</v>
      </c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</row>
    <row r="53" spans="1:42" x14ac:dyDescent="0.25">
      <c r="A53" s="101"/>
      <c r="B53" s="102"/>
      <c r="C53" s="102"/>
      <c r="D53" s="125"/>
      <c r="E53" s="106"/>
      <c r="F53" s="502"/>
      <c r="G53" s="86"/>
      <c r="H53" s="107">
        <f>F53*G53</f>
        <v>0</v>
      </c>
      <c r="I53" s="357">
        <f>F53</f>
        <v>0</v>
      </c>
      <c r="J53" s="86"/>
      <c r="K53" s="64">
        <f>I53*J53</f>
        <v>0</v>
      </c>
      <c r="L53" s="108"/>
      <c r="M53" s="86">
        <f>IF(N$68="",G53-L53,"")</f>
        <v>0</v>
      </c>
      <c r="N53" s="105" t="s">
        <v>58</v>
      </c>
      <c r="O53" s="86">
        <f>IF(N$68="",F53*M53,"")</f>
        <v>0</v>
      </c>
      <c r="P53" s="354">
        <f>I53</f>
        <v>0</v>
      </c>
      <c r="Q53" s="86"/>
      <c r="R53" s="64">
        <f>P53*Q53</f>
        <v>0</v>
      </c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</row>
    <row r="54" spans="1:42" x14ac:dyDescent="0.25">
      <c r="A54" s="101"/>
      <c r="B54" s="102"/>
      <c r="C54" s="102"/>
      <c r="D54" s="125"/>
      <c r="E54" s="106"/>
      <c r="F54" s="502"/>
      <c r="G54" s="86"/>
      <c r="H54" s="107">
        <f>F54*G54</f>
        <v>0</v>
      </c>
      <c r="I54" s="357">
        <f>F54</f>
        <v>0</v>
      </c>
      <c r="J54" s="86"/>
      <c r="K54" s="64">
        <f>I54*J54</f>
        <v>0</v>
      </c>
      <c r="L54" s="108"/>
      <c r="M54" s="86">
        <f>IF(N$68="",G54-L54,"")</f>
        <v>0</v>
      </c>
      <c r="N54" s="105" t="s">
        <v>58</v>
      </c>
      <c r="O54" s="86">
        <f>IF(N$68="",F54*M54,"")</f>
        <v>0</v>
      </c>
      <c r="P54" s="354">
        <f>I54</f>
        <v>0</v>
      </c>
      <c r="Q54" s="86"/>
      <c r="R54" s="64">
        <f>P54*Q54</f>
        <v>0</v>
      </c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</row>
    <row r="55" spans="1:42" x14ac:dyDescent="0.25">
      <c r="A55" s="101"/>
      <c r="B55" s="102"/>
      <c r="C55" s="102"/>
      <c r="D55" s="15" t="s">
        <v>20</v>
      </c>
      <c r="E55" s="106"/>
      <c r="F55" s="502"/>
      <c r="G55" s="86"/>
      <c r="H55" s="107"/>
      <c r="I55" s="357"/>
      <c r="J55" s="86"/>
      <c r="K55" s="64"/>
      <c r="L55" s="108"/>
      <c r="M55" s="86"/>
      <c r="N55" s="86"/>
      <c r="O55" s="86"/>
      <c r="P55" s="354"/>
      <c r="Q55" s="86"/>
      <c r="R55" s="64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</row>
    <row r="56" spans="1:42" x14ac:dyDescent="0.25">
      <c r="A56" s="101"/>
      <c r="B56" s="102"/>
      <c r="C56" s="102"/>
      <c r="D56" s="102"/>
      <c r="E56" s="106"/>
      <c r="F56" s="502"/>
      <c r="G56" s="86"/>
      <c r="H56" s="107">
        <f>F56*G56</f>
        <v>0</v>
      </c>
      <c r="I56" s="357">
        <f>F56</f>
        <v>0</v>
      </c>
      <c r="J56" s="86"/>
      <c r="K56" s="64">
        <f>I56*J56</f>
        <v>0</v>
      </c>
      <c r="L56" s="108"/>
      <c r="M56" s="86">
        <f>IF(N$68="",G56-L56,"")</f>
        <v>0</v>
      </c>
      <c r="N56" s="105" t="s">
        <v>58</v>
      </c>
      <c r="O56" s="86">
        <f>IF(N$68="",F56*M56,"")</f>
        <v>0</v>
      </c>
      <c r="P56" s="354">
        <f>I56</f>
        <v>0</v>
      </c>
      <c r="Q56" s="86"/>
      <c r="R56" s="64">
        <f>P56*Q56</f>
        <v>0</v>
      </c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</row>
    <row r="57" spans="1:42" x14ac:dyDescent="0.25">
      <c r="A57" s="101"/>
      <c r="B57" s="102"/>
      <c r="C57" s="102"/>
      <c r="D57" s="102"/>
      <c r="E57" s="106"/>
      <c r="F57" s="502"/>
      <c r="G57" s="86"/>
      <c r="H57" s="107">
        <f>F57*G57</f>
        <v>0</v>
      </c>
      <c r="I57" s="357">
        <f>F57</f>
        <v>0</v>
      </c>
      <c r="J57" s="86"/>
      <c r="K57" s="64">
        <f>I57*J57</f>
        <v>0</v>
      </c>
      <c r="L57" s="108"/>
      <c r="M57" s="86">
        <f>IF(N$68="",G57-L57,"")</f>
        <v>0</v>
      </c>
      <c r="N57" s="105" t="s">
        <v>58</v>
      </c>
      <c r="O57" s="86">
        <f>IF(N$68="",F57*M57,"")</f>
        <v>0</v>
      </c>
      <c r="P57" s="354">
        <f>I57</f>
        <v>0</v>
      </c>
      <c r="Q57" s="86"/>
      <c r="R57" s="64">
        <f>P57*Q57</f>
        <v>0</v>
      </c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</row>
    <row r="58" spans="1:42" x14ac:dyDescent="0.25">
      <c r="A58" s="101"/>
      <c r="B58" s="102"/>
      <c r="C58" s="102"/>
      <c r="D58" s="102"/>
      <c r="E58" s="106"/>
      <c r="F58" s="502"/>
      <c r="G58" s="86"/>
      <c r="H58" s="107">
        <f>F58*G58</f>
        <v>0</v>
      </c>
      <c r="I58" s="357">
        <f>F58</f>
        <v>0</v>
      </c>
      <c r="J58" s="86"/>
      <c r="K58" s="64">
        <f>I58*J58</f>
        <v>0</v>
      </c>
      <c r="L58" s="108"/>
      <c r="M58" s="86">
        <f>IF(N$68="",G58-L58,"")</f>
        <v>0</v>
      </c>
      <c r="N58" s="105" t="s">
        <v>58</v>
      </c>
      <c r="O58" s="86">
        <f>IF(N$68="",F58*M58,"")</f>
        <v>0</v>
      </c>
      <c r="P58" s="354">
        <f>I58</f>
        <v>0</v>
      </c>
      <c r="Q58" s="86"/>
      <c r="R58" s="64">
        <f>P58*Q58</f>
        <v>0</v>
      </c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</row>
    <row r="59" spans="1:42" x14ac:dyDescent="0.25">
      <c r="A59" s="101"/>
      <c r="B59" s="102"/>
      <c r="C59" s="102"/>
      <c r="D59" s="102"/>
      <c r="E59" s="106"/>
      <c r="F59" s="502"/>
      <c r="G59" s="86"/>
      <c r="H59" s="107">
        <f>F59*G59</f>
        <v>0</v>
      </c>
      <c r="I59" s="357">
        <f>F59</f>
        <v>0</v>
      </c>
      <c r="J59" s="86"/>
      <c r="K59" s="64">
        <f>I59*J59</f>
        <v>0</v>
      </c>
      <c r="L59" s="108"/>
      <c r="M59" s="86">
        <f>IF(N$68="",G59-L59,"")</f>
        <v>0</v>
      </c>
      <c r="N59" s="105" t="s">
        <v>58</v>
      </c>
      <c r="O59" s="86">
        <f>IF(N$68="",F59*M59,"")</f>
        <v>0</v>
      </c>
      <c r="P59" s="354">
        <f>I59</f>
        <v>0</v>
      </c>
      <c r="Q59" s="86"/>
      <c r="R59" s="64">
        <f>P59*Q59</f>
        <v>0</v>
      </c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</row>
    <row r="60" spans="1:42" x14ac:dyDescent="0.25">
      <c r="A60" s="101"/>
      <c r="B60" s="102"/>
      <c r="C60" s="102"/>
      <c r="D60" s="125"/>
      <c r="E60" s="106"/>
      <c r="F60" s="502"/>
      <c r="G60" s="86"/>
      <c r="H60" s="107">
        <f>F60*G60</f>
        <v>0</v>
      </c>
      <c r="I60" s="357">
        <f>F60</f>
        <v>0</v>
      </c>
      <c r="J60" s="86"/>
      <c r="K60" s="64">
        <f>I60*J60</f>
        <v>0</v>
      </c>
      <c r="L60" s="108"/>
      <c r="M60" s="86">
        <f>IF(N$68="",G60-L60,"")</f>
        <v>0</v>
      </c>
      <c r="N60" s="105" t="s">
        <v>58</v>
      </c>
      <c r="O60" s="86">
        <f>IF(N$68="",F60*M60,"")</f>
        <v>0</v>
      </c>
      <c r="P60" s="354">
        <f>I60</f>
        <v>0</v>
      </c>
      <c r="Q60" s="86"/>
      <c r="R60" s="64">
        <f>P60*Q60</f>
        <v>0</v>
      </c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</row>
    <row r="61" spans="1:42" x14ac:dyDescent="0.25">
      <c r="A61" s="101"/>
      <c r="B61" s="102"/>
      <c r="C61" s="102"/>
      <c r="D61" s="15" t="s">
        <v>21</v>
      </c>
      <c r="E61" s="106"/>
      <c r="F61" s="502"/>
      <c r="G61" s="86"/>
      <c r="H61" s="107"/>
      <c r="I61" s="357"/>
      <c r="J61" s="86"/>
      <c r="K61" s="64"/>
      <c r="L61" s="108"/>
      <c r="M61" s="82"/>
      <c r="N61" s="86"/>
      <c r="O61" s="82"/>
      <c r="P61" s="354"/>
      <c r="Q61" s="86"/>
      <c r="R61" s="64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</row>
    <row r="62" spans="1:42" x14ac:dyDescent="0.25">
      <c r="A62" s="101"/>
      <c r="B62" s="102"/>
      <c r="C62" s="102"/>
      <c r="D62" s="102"/>
      <c r="E62" s="106"/>
      <c r="F62" s="502"/>
      <c r="G62" s="86"/>
      <c r="H62" s="107">
        <f>F62*G62</f>
        <v>0</v>
      </c>
      <c r="I62" s="357">
        <f>F62</f>
        <v>0</v>
      </c>
      <c r="J62" s="86"/>
      <c r="K62" s="64">
        <f>I62*J62</f>
        <v>0</v>
      </c>
      <c r="L62" s="108"/>
      <c r="M62" s="86">
        <f>IF(N$68="",G62-L62,"")</f>
        <v>0</v>
      </c>
      <c r="N62" s="105" t="s">
        <v>58</v>
      </c>
      <c r="O62" s="86">
        <f>IF(N$68="",F62*M62,"")</f>
        <v>0</v>
      </c>
      <c r="P62" s="354">
        <f>I62</f>
        <v>0</v>
      </c>
      <c r="Q62" s="86"/>
      <c r="R62" s="64">
        <f>P62*Q62</f>
        <v>0</v>
      </c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</row>
    <row r="63" spans="1:42" x14ac:dyDescent="0.25">
      <c r="A63" s="101"/>
      <c r="B63" s="102"/>
      <c r="C63" s="102"/>
      <c r="D63" s="125"/>
      <c r="E63" s="106"/>
      <c r="F63" s="502"/>
      <c r="G63" s="86"/>
      <c r="H63" s="107">
        <f>F63*G63</f>
        <v>0</v>
      </c>
      <c r="I63" s="357">
        <f>F63</f>
        <v>0</v>
      </c>
      <c r="J63" s="86"/>
      <c r="K63" s="64">
        <f>I63*J63</f>
        <v>0</v>
      </c>
      <c r="L63" s="108"/>
      <c r="M63" s="86">
        <f>IF(N$68="",G63-L63,"")</f>
        <v>0</v>
      </c>
      <c r="N63" s="105" t="s">
        <v>58</v>
      </c>
      <c r="O63" s="86">
        <f>IF(N$68="",F63*M63,"")</f>
        <v>0</v>
      </c>
      <c r="P63" s="354">
        <f>I63</f>
        <v>0</v>
      </c>
      <c r="Q63" s="86"/>
      <c r="R63" s="64">
        <f>P63*Q63</f>
        <v>0</v>
      </c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</row>
    <row r="64" spans="1:42" x14ac:dyDescent="0.25">
      <c r="A64" s="101"/>
      <c r="B64" s="102"/>
      <c r="C64" s="102"/>
      <c r="D64" s="125"/>
      <c r="E64" s="106"/>
      <c r="F64" s="502"/>
      <c r="G64" s="86"/>
      <c r="H64" s="107">
        <f>F64*G64</f>
        <v>0</v>
      </c>
      <c r="I64" s="357">
        <f>F64</f>
        <v>0</v>
      </c>
      <c r="J64" s="86"/>
      <c r="K64" s="64">
        <f>I64*J64</f>
        <v>0</v>
      </c>
      <c r="L64" s="108"/>
      <c r="M64" s="86">
        <f>IF(N$68="",G64-L64,"")</f>
        <v>0</v>
      </c>
      <c r="N64" s="105" t="s">
        <v>58</v>
      </c>
      <c r="O64" s="86">
        <f>IF(N$68="",F64*M64,"")</f>
        <v>0</v>
      </c>
      <c r="P64" s="354">
        <f>I64</f>
        <v>0</v>
      </c>
      <c r="Q64" s="86"/>
      <c r="R64" s="64">
        <f>P64*Q64</f>
        <v>0</v>
      </c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</row>
    <row r="65" spans="1:42" x14ac:dyDescent="0.25">
      <c r="A65" s="101"/>
      <c r="B65" s="102"/>
      <c r="C65" s="102"/>
      <c r="D65" s="125"/>
      <c r="E65" s="106"/>
      <c r="F65" s="502"/>
      <c r="G65" s="86"/>
      <c r="H65" s="107">
        <f>F65*G65</f>
        <v>0</v>
      </c>
      <c r="I65" s="357">
        <f>F65</f>
        <v>0</v>
      </c>
      <c r="J65" s="86"/>
      <c r="K65" s="64">
        <f>I65*J65</f>
        <v>0</v>
      </c>
      <c r="L65" s="108"/>
      <c r="M65" s="86">
        <f>IF(N$68="",G65-L65,"")</f>
        <v>0</v>
      </c>
      <c r="N65" s="105" t="s">
        <v>58</v>
      </c>
      <c r="O65" s="86">
        <f>IF(N$68="",F65*M65,"")</f>
        <v>0</v>
      </c>
      <c r="P65" s="354">
        <f>I65</f>
        <v>0</v>
      </c>
      <c r="Q65" s="86"/>
      <c r="R65" s="64">
        <f>P65*Q65</f>
        <v>0</v>
      </c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</row>
    <row r="66" spans="1:42" ht="15.75" thickBot="1" x14ac:dyDescent="0.3">
      <c r="A66" s="110"/>
      <c r="B66" s="111"/>
      <c r="C66" s="111"/>
      <c r="D66" s="111"/>
      <c r="E66" s="500"/>
      <c r="F66" s="503"/>
      <c r="G66" s="57"/>
      <c r="H66" s="116">
        <f>F66*G66</f>
        <v>0</v>
      </c>
      <c r="I66" s="358">
        <f>F66</f>
        <v>0</v>
      </c>
      <c r="J66" s="57"/>
      <c r="K66" s="67">
        <f>I66*J66</f>
        <v>0</v>
      </c>
      <c r="L66" s="112"/>
      <c r="M66" s="57">
        <f>IF(N$68="",G66-L66,"")</f>
        <v>0</v>
      </c>
      <c r="N66" s="56" t="s">
        <v>58</v>
      </c>
      <c r="O66" s="57">
        <f>IF(N$68="",F66*M66,"")</f>
        <v>0</v>
      </c>
      <c r="P66" s="355">
        <f>I66</f>
        <v>0</v>
      </c>
      <c r="Q66" s="57"/>
      <c r="R66" s="67">
        <f>P66*Q66</f>
        <v>0</v>
      </c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</row>
    <row r="67" spans="1:42" ht="15.75" thickBot="1" x14ac:dyDescent="0.3">
      <c r="A67" s="117"/>
      <c r="B67" s="49"/>
      <c r="C67" s="49"/>
      <c r="D67" s="49"/>
      <c r="E67" s="49"/>
      <c r="F67" s="49"/>
      <c r="G67" s="54"/>
      <c r="H67" s="54"/>
      <c r="I67" s="49"/>
      <c r="J67" s="54"/>
      <c r="K67" s="54"/>
      <c r="L67" s="54"/>
      <c r="M67" s="54"/>
      <c r="N67" s="54"/>
      <c r="O67" s="54"/>
      <c r="P67" s="49"/>
      <c r="Q67" s="54"/>
      <c r="R67" s="54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</row>
    <row r="68" spans="1:42" ht="15.75" thickBot="1" x14ac:dyDescent="0.3">
      <c r="A68" s="118" t="s">
        <v>23</v>
      </c>
      <c r="B68" s="49"/>
      <c r="C68" s="49"/>
      <c r="D68" s="49"/>
      <c r="E68" s="49"/>
      <c r="F68" s="54"/>
      <c r="G68" s="54"/>
      <c r="H68" s="92">
        <f>SUM(H22:H66)</f>
        <v>0</v>
      </c>
      <c r="I68" s="54"/>
      <c r="J68" s="54"/>
      <c r="K68" s="92">
        <f>SUM(K37:K66)</f>
        <v>0</v>
      </c>
      <c r="L68" s="119"/>
      <c r="M68" s="54"/>
      <c r="N68" s="120"/>
      <c r="O68" s="92">
        <f>IF(N68="",SUM(O22:O66),H68-N68)</f>
        <v>0</v>
      </c>
      <c r="P68" s="54"/>
      <c r="Q68" s="54"/>
      <c r="R68" s="92">
        <f>SUM(R37:R66)</f>
        <v>0</v>
      </c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</row>
    <row r="69" spans="1:42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</row>
    <row r="70" spans="1:42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</row>
    <row r="71" spans="1:42" x14ac:dyDescent="0.25">
      <c r="A71" s="77" t="s">
        <v>45</v>
      </c>
      <c r="B71" s="126"/>
      <c r="C71" s="126"/>
      <c r="D71" s="126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</row>
    <row r="72" spans="1:42" x14ac:dyDescent="0.25">
      <c r="A72" s="77"/>
      <c r="B72" s="126"/>
      <c r="C72" s="126"/>
      <c r="D72" s="126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</row>
    <row r="73" spans="1:42" x14ac:dyDescent="0.25">
      <c r="A73" s="74" t="s">
        <v>189</v>
      </c>
      <c r="B73" s="126"/>
      <c r="C73" s="126"/>
      <c r="D73" s="126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</row>
    <row r="74" spans="1:42" x14ac:dyDescent="0.25">
      <c r="A74" s="74" t="s">
        <v>187</v>
      </c>
      <c r="B74" s="126"/>
      <c r="C74" s="126"/>
      <c r="D74" s="126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</row>
    <row r="75" spans="1:42" x14ac:dyDescent="0.25">
      <c r="A75" s="77"/>
      <c r="B75" s="126"/>
      <c r="C75" s="126"/>
      <c r="D75" s="126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</row>
    <row r="76" spans="1:42" x14ac:dyDescent="0.25">
      <c r="A76" s="77" t="s">
        <v>227</v>
      </c>
      <c r="B76" s="126"/>
      <c r="C76" s="126"/>
      <c r="D76" s="126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</row>
    <row r="77" spans="1:42" x14ac:dyDescent="0.25">
      <c r="A77" s="77"/>
      <c r="B77" s="126"/>
      <c r="C77" s="126"/>
      <c r="D77" s="126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</row>
    <row r="78" spans="1:42" x14ac:dyDescent="0.25">
      <c r="A78" s="77" t="s">
        <v>219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</row>
    <row r="79" spans="1:42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</row>
    <row r="80" spans="1:42" x14ac:dyDescent="0.25">
      <c r="A80" s="77" t="s">
        <v>220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</row>
    <row r="81" spans="1:42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</row>
    <row r="82" spans="1:42" x14ac:dyDescent="0.25">
      <c r="A82" s="77" t="s">
        <v>230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</row>
    <row r="83" spans="1:42" x14ac:dyDescent="0.25">
      <c r="A83" s="77" t="s">
        <v>185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</row>
    <row r="84" spans="1:42" x14ac:dyDescent="0.2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</row>
    <row r="85" spans="1:42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</row>
    <row r="86" spans="1:42" x14ac:dyDescent="0.25">
      <c r="A86" s="12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</row>
    <row r="87" spans="1:42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</row>
    <row r="88" spans="1:42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</row>
    <row r="89" spans="1:42" x14ac:dyDescent="0.2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</row>
    <row r="90" spans="1:42" x14ac:dyDescent="0.25">
      <c r="A90" s="12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</row>
    <row r="91" spans="1:42" x14ac:dyDescent="0.25">
      <c r="A91" s="74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</row>
    <row r="92" spans="1:42" x14ac:dyDescent="0.25">
      <c r="A92" s="74"/>
      <c r="B92" s="77"/>
      <c r="C92" s="77"/>
      <c r="D92" s="77"/>
      <c r="E92" s="77"/>
    </row>
    <row r="93" spans="1:42" x14ac:dyDescent="0.25">
      <c r="A93" s="77"/>
      <c r="B93" s="77"/>
      <c r="C93" s="77"/>
      <c r="D93" s="77"/>
      <c r="E93" s="77"/>
    </row>
    <row r="94" spans="1:42" x14ac:dyDescent="0.25">
      <c r="A94" s="77"/>
      <c r="B94" s="77"/>
      <c r="C94" s="77"/>
      <c r="D94" s="77"/>
      <c r="E94" s="77"/>
    </row>
    <row r="95" spans="1:42" x14ac:dyDescent="0.25">
      <c r="A95" s="77"/>
      <c r="B95" s="77"/>
      <c r="C95" s="77"/>
      <c r="D95" s="77"/>
      <c r="E95" s="77"/>
    </row>
    <row r="96" spans="1:42" x14ac:dyDescent="0.25">
      <c r="A96" s="77"/>
      <c r="B96" s="77"/>
      <c r="C96" s="77"/>
      <c r="D96" s="77"/>
      <c r="E96" s="77"/>
    </row>
    <row r="97" spans="1:5" x14ac:dyDescent="0.25">
      <c r="A97" s="77"/>
      <c r="B97" s="77"/>
      <c r="C97" s="77"/>
      <c r="D97" s="77"/>
      <c r="E97" s="77"/>
    </row>
    <row r="98" spans="1:5" x14ac:dyDescent="0.25">
      <c r="A98" s="77"/>
      <c r="B98" s="77"/>
      <c r="C98" s="77"/>
      <c r="D98" s="77"/>
      <c r="E98" s="77"/>
    </row>
    <row r="99" spans="1:5" x14ac:dyDescent="0.25">
      <c r="A99" s="77"/>
      <c r="B99" s="77"/>
      <c r="C99" s="77"/>
      <c r="D99" s="77"/>
      <c r="E99" s="77"/>
    </row>
    <row r="100" spans="1:5" x14ac:dyDescent="0.25">
      <c r="A100" s="77"/>
      <c r="B100" s="77"/>
      <c r="C100" s="77"/>
      <c r="D100" s="77"/>
      <c r="E100" s="77"/>
    </row>
    <row r="101" spans="1:5" x14ac:dyDescent="0.25">
      <c r="A101" s="74"/>
      <c r="B101" s="77"/>
      <c r="C101" s="77"/>
      <c r="D101" s="77"/>
      <c r="E101" s="77"/>
    </row>
    <row r="102" spans="1:5" x14ac:dyDescent="0.25">
      <c r="A102" s="77"/>
      <c r="B102" s="77"/>
      <c r="C102" s="77"/>
      <c r="D102" s="77"/>
      <c r="E102" s="77"/>
    </row>
    <row r="103" spans="1:5" x14ac:dyDescent="0.25">
      <c r="A103" s="127"/>
      <c r="B103" s="77"/>
      <c r="C103" s="77"/>
      <c r="D103" s="77"/>
      <c r="E103" s="77"/>
    </row>
    <row r="104" spans="1:5" x14ac:dyDescent="0.25">
      <c r="A104" s="77"/>
      <c r="B104" s="77"/>
      <c r="C104" s="77"/>
      <c r="D104" s="77"/>
      <c r="E104" s="77"/>
    </row>
    <row r="105" spans="1:5" x14ac:dyDescent="0.25">
      <c r="A105" s="77"/>
      <c r="B105" s="77"/>
      <c r="C105" s="77"/>
      <c r="D105" s="77"/>
      <c r="E105" s="77"/>
    </row>
    <row r="106" spans="1:5" x14ac:dyDescent="0.25">
      <c r="A106" s="77"/>
      <c r="B106" s="77"/>
      <c r="C106" s="77"/>
      <c r="D106" s="77"/>
      <c r="E106" s="77"/>
    </row>
    <row r="107" spans="1:5" x14ac:dyDescent="0.25">
      <c r="A107" s="127"/>
      <c r="B107" s="77"/>
      <c r="C107" s="77"/>
      <c r="D107" s="77"/>
      <c r="E107" s="77"/>
    </row>
    <row r="108" spans="1:5" x14ac:dyDescent="0.25">
      <c r="A108" s="74"/>
      <c r="B108" s="77"/>
      <c r="C108" s="77"/>
      <c r="D108" s="77"/>
      <c r="E108" s="77"/>
    </row>
    <row r="109" spans="1:5" x14ac:dyDescent="0.25">
      <c r="A109" s="74"/>
      <c r="B109" s="77"/>
      <c r="C109" s="77"/>
      <c r="D109" s="77"/>
      <c r="E109" s="77"/>
    </row>
    <row r="110" spans="1:5" x14ac:dyDescent="0.25">
      <c r="A110" s="77"/>
      <c r="B110" s="77"/>
      <c r="C110" s="77"/>
      <c r="D110" s="77"/>
      <c r="E110" s="77"/>
    </row>
    <row r="111" spans="1:5" x14ac:dyDescent="0.25">
      <c r="A111" s="77"/>
      <c r="B111" s="77"/>
      <c r="C111" s="77"/>
      <c r="D111" s="77"/>
      <c r="E111" s="77"/>
    </row>
    <row r="112" spans="1:5" x14ac:dyDescent="0.25">
      <c r="A112" s="77"/>
      <c r="B112" s="77"/>
      <c r="C112" s="77"/>
      <c r="D112" s="77"/>
      <c r="E112" s="77"/>
    </row>
    <row r="113" spans="1:5" x14ac:dyDescent="0.25">
      <c r="A113" s="77"/>
      <c r="B113" s="77"/>
      <c r="C113" s="77"/>
      <c r="D113" s="77"/>
      <c r="E113" s="77"/>
    </row>
    <row r="114" spans="1:5" x14ac:dyDescent="0.25">
      <c r="A114" s="77"/>
      <c r="B114" s="77"/>
      <c r="C114" s="77"/>
      <c r="D114" s="77"/>
      <c r="E114" s="77"/>
    </row>
    <row r="115" spans="1:5" x14ac:dyDescent="0.25">
      <c r="A115" s="77"/>
      <c r="B115" s="77"/>
      <c r="C115" s="77"/>
      <c r="D115" s="77"/>
      <c r="E115" s="77"/>
    </row>
    <row r="116" spans="1:5" x14ac:dyDescent="0.25">
      <c r="A116" s="77"/>
      <c r="B116" s="77"/>
      <c r="C116" s="77"/>
      <c r="D116" s="77"/>
      <c r="E116" s="77"/>
    </row>
    <row r="117" spans="1:5" x14ac:dyDescent="0.25">
      <c r="A117" s="77"/>
      <c r="B117" s="77"/>
      <c r="C117" s="77"/>
      <c r="D117" s="77"/>
      <c r="E117" s="77"/>
    </row>
    <row r="118" spans="1:5" x14ac:dyDescent="0.25">
      <c r="A118" s="74"/>
      <c r="B118" s="77"/>
      <c r="C118" s="77"/>
      <c r="D118" s="77"/>
      <c r="E118" s="77"/>
    </row>
    <row r="119" spans="1:5" x14ac:dyDescent="0.25">
      <c r="A119" s="77"/>
      <c r="B119" s="77"/>
      <c r="C119" s="77"/>
      <c r="D119" s="77"/>
      <c r="E119" s="77"/>
    </row>
    <row r="120" spans="1:5" x14ac:dyDescent="0.25">
      <c r="A120" s="127"/>
      <c r="B120" s="77"/>
      <c r="C120" s="77"/>
      <c r="D120" s="77"/>
      <c r="E120" s="77"/>
    </row>
    <row r="121" spans="1:5" x14ac:dyDescent="0.25">
      <c r="A121" s="77"/>
      <c r="B121" s="77"/>
      <c r="C121" s="77"/>
      <c r="D121" s="77"/>
      <c r="E121" s="77"/>
    </row>
    <row r="122" spans="1:5" x14ac:dyDescent="0.25">
      <c r="A122" s="77"/>
      <c r="B122" s="77"/>
      <c r="C122" s="77"/>
      <c r="D122" s="77"/>
      <c r="E122" s="77"/>
    </row>
    <row r="123" spans="1:5" x14ac:dyDescent="0.25">
      <c r="A123" s="77"/>
      <c r="B123" s="77"/>
      <c r="C123" s="77"/>
      <c r="D123" s="77"/>
      <c r="E123" s="77"/>
    </row>
    <row r="124" spans="1:5" x14ac:dyDescent="0.25">
      <c r="A124" s="127"/>
      <c r="B124" s="77"/>
      <c r="C124" s="77"/>
      <c r="D124" s="77"/>
      <c r="E124" s="77"/>
    </row>
    <row r="125" spans="1:5" x14ac:dyDescent="0.25">
      <c r="A125" s="74"/>
      <c r="B125" s="77"/>
      <c r="C125" s="77"/>
      <c r="D125" s="77"/>
      <c r="E125" s="77"/>
    </row>
    <row r="126" spans="1:5" x14ac:dyDescent="0.25">
      <c r="A126" s="74"/>
      <c r="B126" s="77"/>
      <c r="C126" s="77"/>
      <c r="D126" s="77"/>
      <c r="E126" s="77"/>
    </row>
    <row r="127" spans="1:5" x14ac:dyDescent="0.25">
      <c r="A127" s="77"/>
      <c r="B127" s="77"/>
      <c r="C127" s="77"/>
      <c r="D127" s="77"/>
      <c r="E127" s="77"/>
    </row>
    <row r="128" spans="1:5" x14ac:dyDescent="0.25">
      <c r="A128" s="77"/>
      <c r="B128" s="77"/>
      <c r="C128" s="77"/>
      <c r="D128" s="77"/>
      <c r="E128" s="77"/>
    </row>
    <row r="129" spans="1:5" x14ac:dyDescent="0.25">
      <c r="A129" s="77"/>
      <c r="B129" s="77"/>
      <c r="C129" s="77"/>
      <c r="D129" s="77"/>
      <c r="E129" s="77"/>
    </row>
    <row r="130" spans="1:5" x14ac:dyDescent="0.25">
      <c r="A130" s="77"/>
      <c r="B130" s="77"/>
      <c r="C130" s="77"/>
      <c r="D130" s="77"/>
      <c r="E130" s="77"/>
    </row>
    <row r="131" spans="1:5" x14ac:dyDescent="0.25">
      <c r="A131" s="77"/>
      <c r="B131" s="77"/>
      <c r="C131" s="77"/>
      <c r="D131" s="77"/>
      <c r="E131" s="77"/>
    </row>
    <row r="132" spans="1:5" x14ac:dyDescent="0.25">
      <c r="A132" s="77"/>
      <c r="B132" s="77"/>
      <c r="C132" s="77"/>
      <c r="D132" s="77"/>
      <c r="E132" s="77"/>
    </row>
    <row r="133" spans="1:5" x14ac:dyDescent="0.25">
      <c r="A133" s="77"/>
      <c r="B133" s="77"/>
      <c r="C133" s="77"/>
      <c r="D133" s="77"/>
      <c r="E133" s="77"/>
    </row>
    <row r="134" spans="1:5" x14ac:dyDescent="0.25">
      <c r="A134" s="77"/>
      <c r="B134" s="77"/>
      <c r="C134" s="77"/>
      <c r="D134" s="77"/>
      <c r="E134" s="77"/>
    </row>
    <row r="135" spans="1:5" x14ac:dyDescent="0.25">
      <c r="A135" s="74"/>
      <c r="B135" s="77"/>
      <c r="C135" s="77"/>
      <c r="D135" s="77"/>
      <c r="E135" s="77"/>
    </row>
    <row r="136" spans="1:5" x14ac:dyDescent="0.25">
      <c r="A136" s="77"/>
      <c r="B136" s="77"/>
      <c r="C136" s="77"/>
      <c r="D136" s="77"/>
      <c r="E136" s="77"/>
    </row>
    <row r="137" spans="1:5" x14ac:dyDescent="0.25">
      <c r="A137" s="127"/>
      <c r="B137" s="77"/>
      <c r="C137" s="77"/>
      <c r="D137" s="77"/>
      <c r="E137" s="77"/>
    </row>
    <row r="138" spans="1:5" x14ac:dyDescent="0.25">
      <c r="A138" s="77"/>
      <c r="B138" s="77"/>
      <c r="C138" s="77"/>
      <c r="D138" s="77"/>
      <c r="E138" s="77"/>
    </row>
    <row r="139" spans="1:5" x14ac:dyDescent="0.25">
      <c r="A139" s="77"/>
      <c r="B139" s="77"/>
      <c r="C139" s="77"/>
      <c r="D139" s="77"/>
      <c r="E139" s="77"/>
    </row>
    <row r="140" spans="1:5" x14ac:dyDescent="0.25">
      <c r="A140" s="77"/>
      <c r="B140" s="77"/>
      <c r="C140" s="77"/>
      <c r="D140" s="77"/>
      <c r="E140" s="77"/>
    </row>
    <row r="141" spans="1:5" x14ac:dyDescent="0.25">
      <c r="A141" s="127"/>
      <c r="B141" s="77"/>
      <c r="C141" s="77"/>
      <c r="D141" s="77"/>
      <c r="E141" s="77"/>
    </row>
    <row r="142" spans="1:5" x14ac:dyDescent="0.25">
      <c r="A142" s="74"/>
      <c r="B142" s="77"/>
      <c r="C142" s="77"/>
      <c r="D142" s="77"/>
      <c r="E142" s="77"/>
    </row>
    <row r="143" spans="1:5" x14ac:dyDescent="0.25">
      <c r="A143" s="77"/>
      <c r="B143" s="77"/>
      <c r="C143" s="77"/>
      <c r="D143" s="77"/>
      <c r="E143" s="77"/>
    </row>
    <row r="144" spans="1:5" x14ac:dyDescent="0.25">
      <c r="A144" s="77"/>
      <c r="B144" s="77"/>
      <c r="C144" s="77"/>
      <c r="D144" s="77"/>
      <c r="E144" s="77"/>
    </row>
    <row r="145" spans="1:5" x14ac:dyDescent="0.25">
      <c r="A145" s="77"/>
      <c r="B145" s="77"/>
      <c r="C145" s="77"/>
      <c r="D145" s="77"/>
      <c r="E145" s="77"/>
    </row>
    <row r="146" spans="1:5" x14ac:dyDescent="0.25">
      <c r="A146" s="77"/>
      <c r="B146" s="77"/>
      <c r="C146" s="77"/>
      <c r="D146" s="77"/>
      <c r="E146" s="77"/>
    </row>
    <row r="147" spans="1:5" x14ac:dyDescent="0.25">
      <c r="A147" s="77"/>
      <c r="B147" s="77"/>
      <c r="C147" s="77"/>
      <c r="D147" s="77"/>
      <c r="E147" s="77"/>
    </row>
    <row r="148" spans="1:5" x14ac:dyDescent="0.25">
      <c r="A148" s="74"/>
      <c r="B148" s="77"/>
      <c r="C148" s="77"/>
      <c r="D148" s="77"/>
      <c r="E148" s="77"/>
    </row>
    <row r="149" spans="1:5" x14ac:dyDescent="0.25">
      <c r="A149" s="77"/>
      <c r="B149" s="77"/>
      <c r="C149" s="77"/>
      <c r="D149" s="77"/>
      <c r="E149" s="77"/>
    </row>
    <row r="150" spans="1:5" x14ac:dyDescent="0.25">
      <c r="A150" s="127"/>
      <c r="B150" s="77"/>
      <c r="C150" s="77"/>
      <c r="D150" s="77"/>
      <c r="E150" s="77"/>
    </row>
    <row r="151" spans="1:5" x14ac:dyDescent="0.25">
      <c r="A151" s="77"/>
      <c r="B151" s="77"/>
      <c r="C151" s="77"/>
      <c r="D151" s="77"/>
      <c r="E151" s="77"/>
    </row>
    <row r="152" spans="1:5" x14ac:dyDescent="0.25">
      <c r="A152" s="77"/>
      <c r="B152" s="77"/>
      <c r="C152" s="77"/>
      <c r="D152" s="77"/>
      <c r="E152" s="77"/>
    </row>
    <row r="153" spans="1:5" x14ac:dyDescent="0.25">
      <c r="A153" s="77"/>
      <c r="B153" s="77"/>
      <c r="C153" s="77"/>
      <c r="D153" s="77"/>
      <c r="E153" s="77"/>
    </row>
    <row r="154" spans="1:5" x14ac:dyDescent="0.25">
      <c r="A154" s="127"/>
      <c r="B154" s="77"/>
      <c r="C154" s="77"/>
      <c r="D154" s="77"/>
      <c r="E154" s="77"/>
    </row>
    <row r="155" spans="1:5" x14ac:dyDescent="0.25">
      <c r="A155" s="74"/>
      <c r="B155" s="77"/>
      <c r="C155" s="77"/>
      <c r="D155" s="77"/>
      <c r="E155" s="77"/>
    </row>
    <row r="156" spans="1:5" x14ac:dyDescent="0.25">
      <c r="A156" s="77"/>
      <c r="B156" s="77"/>
      <c r="C156" s="77"/>
      <c r="D156" s="77"/>
      <c r="E156" s="77"/>
    </row>
    <row r="157" spans="1:5" x14ac:dyDescent="0.25">
      <c r="A157" s="77"/>
      <c r="B157" s="77"/>
      <c r="C157" s="77"/>
      <c r="D157" s="77"/>
      <c r="E157" s="77"/>
    </row>
    <row r="158" spans="1:5" x14ac:dyDescent="0.25">
      <c r="A158" s="77"/>
      <c r="B158" s="77"/>
      <c r="C158" s="77"/>
      <c r="D158" s="77"/>
      <c r="E158" s="77"/>
    </row>
    <row r="159" spans="1:5" x14ac:dyDescent="0.25">
      <c r="A159" s="77"/>
      <c r="B159" s="77"/>
      <c r="C159" s="77"/>
      <c r="D159" s="77"/>
      <c r="E159" s="77"/>
    </row>
    <row r="160" spans="1:5" x14ac:dyDescent="0.25">
      <c r="A160" s="77"/>
      <c r="B160" s="77"/>
      <c r="C160" s="77"/>
      <c r="D160" s="77"/>
      <c r="E160" s="77"/>
    </row>
    <row r="161" spans="1:5" x14ac:dyDescent="0.25">
      <c r="A161" s="74"/>
      <c r="B161" s="77"/>
      <c r="C161" s="77"/>
      <c r="D161" s="77"/>
      <c r="E161" s="77"/>
    </row>
    <row r="162" spans="1:5" x14ac:dyDescent="0.25">
      <c r="A162" s="74"/>
      <c r="B162" s="77"/>
      <c r="C162" s="77"/>
      <c r="D162" s="77"/>
      <c r="E162" s="77"/>
    </row>
    <row r="163" spans="1:5" x14ac:dyDescent="0.25">
      <c r="A163" s="127"/>
      <c r="B163" s="77"/>
      <c r="C163" s="77"/>
      <c r="D163" s="77"/>
      <c r="E163" s="77"/>
    </row>
    <row r="164" spans="1:5" x14ac:dyDescent="0.25">
      <c r="A164" s="77"/>
      <c r="B164" s="77"/>
      <c r="C164" s="77"/>
      <c r="D164" s="77"/>
      <c r="E164" s="77"/>
    </row>
    <row r="165" spans="1:5" x14ac:dyDescent="0.25">
      <c r="A165" s="77"/>
      <c r="B165" s="77"/>
      <c r="C165" s="77"/>
      <c r="D165" s="77"/>
      <c r="E165" s="77"/>
    </row>
    <row r="166" spans="1:5" x14ac:dyDescent="0.25">
      <c r="A166" s="77"/>
      <c r="B166" s="77"/>
      <c r="C166" s="77"/>
      <c r="D166" s="77"/>
      <c r="E166" s="77"/>
    </row>
    <row r="167" spans="1:5" x14ac:dyDescent="0.25">
      <c r="A167" s="127"/>
      <c r="B167" s="77"/>
      <c r="C167" s="77"/>
      <c r="D167" s="77"/>
      <c r="E167" s="77"/>
    </row>
    <row r="168" spans="1:5" x14ac:dyDescent="0.25">
      <c r="A168" s="74"/>
      <c r="B168" s="77"/>
      <c r="C168" s="77"/>
      <c r="D168" s="77"/>
      <c r="E168" s="77"/>
    </row>
    <row r="169" spans="1:5" x14ac:dyDescent="0.25">
      <c r="A169" s="77"/>
      <c r="B169" s="77"/>
      <c r="C169" s="77"/>
      <c r="D169" s="77"/>
      <c r="E169" s="77"/>
    </row>
    <row r="170" spans="1:5" x14ac:dyDescent="0.25">
      <c r="A170" s="77"/>
      <c r="B170" s="77"/>
      <c r="C170" s="77"/>
      <c r="D170" s="77"/>
      <c r="E170" s="77"/>
    </row>
    <row r="171" spans="1:5" x14ac:dyDescent="0.25">
      <c r="A171" s="77"/>
      <c r="B171" s="77"/>
      <c r="C171" s="77"/>
      <c r="D171" s="77"/>
      <c r="E171" s="77"/>
    </row>
    <row r="172" spans="1:5" x14ac:dyDescent="0.25">
      <c r="A172" s="77"/>
      <c r="B172" s="77"/>
      <c r="C172" s="77"/>
      <c r="D172" s="77"/>
      <c r="E172" s="77"/>
    </row>
    <row r="173" spans="1:5" x14ac:dyDescent="0.25">
      <c r="A173" s="77"/>
      <c r="B173" s="77"/>
      <c r="C173" s="77"/>
      <c r="D173" s="77"/>
      <c r="E173" s="77"/>
    </row>
    <row r="174" spans="1:5" x14ac:dyDescent="0.25">
      <c r="A174" s="77"/>
      <c r="B174" s="77"/>
      <c r="C174" s="77"/>
      <c r="D174" s="77"/>
      <c r="E174" s="77"/>
    </row>
    <row r="175" spans="1:5" x14ac:dyDescent="0.25">
      <c r="A175" s="77"/>
      <c r="B175" s="77"/>
      <c r="C175" s="77"/>
      <c r="D175" s="77"/>
      <c r="E175" s="77"/>
    </row>
    <row r="176" spans="1:5" x14ac:dyDescent="0.25">
      <c r="A176" s="77"/>
      <c r="B176" s="77"/>
      <c r="C176" s="77"/>
      <c r="D176" s="77"/>
      <c r="E176" s="77"/>
    </row>
    <row r="177" spans="1:5" x14ac:dyDescent="0.25">
      <c r="A177" s="77"/>
      <c r="B177" s="77"/>
      <c r="C177" s="77"/>
      <c r="D177" s="77"/>
      <c r="E177" s="77"/>
    </row>
    <row r="178" spans="1:5" x14ac:dyDescent="0.25">
      <c r="A178" s="77"/>
      <c r="B178" s="77"/>
      <c r="C178" s="77"/>
      <c r="D178" s="77"/>
      <c r="E178" s="77"/>
    </row>
    <row r="179" spans="1:5" x14ac:dyDescent="0.25">
      <c r="A179" s="77"/>
      <c r="B179" s="77"/>
      <c r="C179" s="77"/>
      <c r="D179" s="77"/>
      <c r="E179" s="77"/>
    </row>
    <row r="180" spans="1:5" x14ac:dyDescent="0.25">
      <c r="A180" s="77"/>
      <c r="B180" s="77"/>
      <c r="C180" s="77"/>
      <c r="D180" s="77"/>
      <c r="E180" s="77"/>
    </row>
    <row r="181" spans="1:5" x14ac:dyDescent="0.25">
      <c r="A181" s="77"/>
      <c r="B181" s="77"/>
      <c r="C181" s="77"/>
      <c r="D181" s="77"/>
      <c r="E181" s="77"/>
    </row>
    <row r="182" spans="1:5" x14ac:dyDescent="0.25">
      <c r="A182" s="77"/>
      <c r="B182" s="77"/>
      <c r="C182" s="77"/>
      <c r="D182" s="77"/>
      <c r="E182" s="77"/>
    </row>
    <row r="183" spans="1:5" x14ac:dyDescent="0.25">
      <c r="A183" s="77"/>
      <c r="B183" s="77"/>
      <c r="C183" s="77"/>
      <c r="D183" s="77"/>
      <c r="E183" s="77"/>
    </row>
    <row r="184" spans="1:5" x14ac:dyDescent="0.25">
      <c r="A184" s="77"/>
      <c r="B184" s="77"/>
      <c r="C184" s="77"/>
      <c r="D184" s="77"/>
      <c r="E184" s="77"/>
    </row>
    <row r="185" spans="1:5" x14ac:dyDescent="0.25">
      <c r="A185" s="77"/>
      <c r="B185" s="77"/>
      <c r="C185" s="77"/>
      <c r="D185" s="77"/>
      <c r="E185" s="77"/>
    </row>
    <row r="186" spans="1:5" x14ac:dyDescent="0.25">
      <c r="A186" s="77"/>
      <c r="B186" s="77"/>
      <c r="C186" s="77"/>
      <c r="D186" s="77"/>
      <c r="E186" s="77"/>
    </row>
    <row r="187" spans="1:5" x14ac:dyDescent="0.25">
      <c r="A187" s="77"/>
      <c r="B187" s="77"/>
      <c r="C187" s="77"/>
      <c r="D187" s="77"/>
      <c r="E187" s="77"/>
    </row>
    <row r="188" spans="1:5" x14ac:dyDescent="0.25">
      <c r="A188" s="77"/>
      <c r="B188" s="77"/>
      <c r="C188" s="77"/>
      <c r="D188" s="77"/>
      <c r="E188" s="77"/>
    </row>
    <row r="189" spans="1:5" x14ac:dyDescent="0.25">
      <c r="A189" s="77"/>
      <c r="B189" s="77"/>
      <c r="C189" s="77"/>
      <c r="D189" s="77"/>
      <c r="E189" s="77"/>
    </row>
    <row r="190" spans="1:5" x14ac:dyDescent="0.25">
      <c r="A190" s="77"/>
      <c r="B190" s="77"/>
      <c r="C190" s="77"/>
      <c r="D190" s="77"/>
      <c r="E190" s="77"/>
    </row>
    <row r="191" spans="1:5" x14ac:dyDescent="0.25">
      <c r="A191" s="77"/>
      <c r="B191" s="77"/>
      <c r="C191" s="77"/>
      <c r="D191" s="77"/>
      <c r="E191" s="77"/>
    </row>
  </sheetData>
  <mergeCells count="1">
    <mergeCell ref="L8:M8"/>
  </mergeCells>
  <phoneticPr fontId="0" type="noConversion"/>
  <printOptions headings="1"/>
  <pageMargins left="0.7" right="0.7" top="0.75" bottom="0.75" header="0.3" footer="0.3"/>
  <pageSetup scale="3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9DC3-AD5E-4F97-930E-D70EA6B39EE7}">
  <sheetPr>
    <pageSetUpPr fitToPage="1"/>
  </sheetPr>
  <dimension ref="A1:AR113"/>
  <sheetViews>
    <sheetView showWhiteSpace="0" zoomScaleNormal="100" workbookViewId="0"/>
  </sheetViews>
  <sheetFormatPr defaultColWidth="9.140625" defaultRowHeight="12.75" x14ac:dyDescent="0.2"/>
  <cols>
    <col min="1" max="1" width="48.7109375" style="2" customWidth="1"/>
    <col min="2" max="2" width="14.5703125" style="2" customWidth="1"/>
    <col min="3" max="3" width="12.140625" style="2" customWidth="1"/>
    <col min="4" max="4" width="14.140625" style="2" customWidth="1"/>
    <col min="5" max="5" width="13.5703125" style="2" customWidth="1"/>
    <col min="6" max="6" width="15.5703125" style="2" customWidth="1"/>
    <col min="7" max="7" width="13.140625" style="2" customWidth="1"/>
    <col min="8" max="8" width="15" style="2" customWidth="1"/>
    <col min="9" max="9" width="12.5703125" style="2" customWidth="1"/>
    <col min="10" max="10" width="11.140625" style="2" customWidth="1"/>
    <col min="11" max="11" width="14" style="2" customWidth="1"/>
    <col min="12" max="12" width="15.85546875" style="2" customWidth="1"/>
    <col min="13" max="13" width="13.28515625" style="2" customWidth="1"/>
    <col min="14" max="14" width="13.140625" style="2" customWidth="1"/>
    <col min="15" max="15" width="13.5703125" style="2" customWidth="1"/>
    <col min="16" max="16" width="15" style="2" customWidth="1"/>
    <col min="17" max="17" width="12.140625" style="2" customWidth="1"/>
    <col min="18" max="18" width="14" style="2" customWidth="1"/>
    <col min="19" max="20" width="13.140625" style="2" customWidth="1"/>
    <col min="21" max="21" width="14.7109375" style="2" customWidth="1"/>
    <col min="22" max="22" width="13.140625" style="2" customWidth="1"/>
    <col min="23" max="23" width="14.28515625" style="2" customWidth="1"/>
    <col min="24" max="24" width="14.42578125" style="2" customWidth="1"/>
    <col min="25" max="25" width="12.85546875" style="2" customWidth="1"/>
    <col min="26" max="26" width="12.7109375" style="2" customWidth="1"/>
    <col min="27" max="27" width="20.85546875" style="2" customWidth="1"/>
    <col min="28" max="28" width="11.85546875" style="2" customWidth="1"/>
    <col min="29" max="29" width="13.28515625" style="2" customWidth="1"/>
    <col min="30" max="16384" width="9.140625" style="2"/>
  </cols>
  <sheetData>
    <row r="1" spans="1:44" ht="15" x14ac:dyDescent="0.25">
      <c r="A1" s="249" t="s">
        <v>25</v>
      </c>
      <c r="B1" s="250" t="str">
        <f>'2021 Eligible Recovery Summary '!C1</f>
        <v>0/0/0000</v>
      </c>
      <c r="C1" s="58"/>
      <c r="D1" s="58"/>
      <c r="E1" s="282"/>
      <c r="F1" s="295"/>
      <c r="G1" s="4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47"/>
      <c r="AL1" s="47"/>
      <c r="AM1" s="47"/>
      <c r="AN1" s="47"/>
      <c r="AO1" s="47"/>
      <c r="AP1" s="47"/>
      <c r="AQ1" s="47"/>
      <c r="AR1" s="47"/>
    </row>
    <row r="2" spans="1:44" ht="15" x14ac:dyDescent="0.25">
      <c r="A2" s="5" t="s">
        <v>26</v>
      </c>
      <c r="B2" s="314">
        <f>'2021 Eligible Recovery Summary '!C2</f>
        <v>0</v>
      </c>
      <c r="C2" s="49"/>
      <c r="D2" s="49"/>
      <c r="E2" s="50"/>
      <c r="F2" s="295"/>
      <c r="G2" s="4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47"/>
      <c r="AL2" s="47"/>
      <c r="AM2" s="47"/>
      <c r="AN2" s="47"/>
      <c r="AO2" s="47"/>
      <c r="AP2" s="47"/>
      <c r="AQ2" s="47"/>
      <c r="AR2" s="47"/>
    </row>
    <row r="3" spans="1:44" ht="15" x14ac:dyDescent="0.25">
      <c r="A3" s="5" t="s">
        <v>28</v>
      </c>
      <c r="B3" s="314">
        <f>'2021 Eligible Recovery Summary '!C3</f>
        <v>0</v>
      </c>
      <c r="C3" s="49"/>
      <c r="D3" s="49"/>
      <c r="E3" s="50"/>
      <c r="F3" s="295"/>
      <c r="G3" s="4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47"/>
      <c r="AL3" s="47"/>
      <c r="AM3" s="47"/>
      <c r="AN3" s="47"/>
      <c r="AO3" s="47"/>
      <c r="AP3" s="47"/>
      <c r="AQ3" s="47"/>
      <c r="AR3" s="47"/>
    </row>
    <row r="4" spans="1:44" ht="15.75" thickBot="1" x14ac:dyDescent="0.3">
      <c r="A4" s="39" t="s">
        <v>27</v>
      </c>
      <c r="B4" s="315">
        <f>'2021 RoR ILEC Interstate Rates'!C4</f>
        <v>0</v>
      </c>
      <c r="C4" s="52"/>
      <c r="D4" s="52"/>
      <c r="E4" s="53"/>
      <c r="F4" s="295"/>
      <c r="G4" s="4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47"/>
      <c r="AL4" s="47"/>
      <c r="AM4" s="47"/>
      <c r="AN4" s="47"/>
      <c r="AO4" s="47"/>
      <c r="AP4" s="47"/>
      <c r="AQ4" s="47"/>
      <c r="AR4" s="47"/>
    </row>
    <row r="5" spans="1:44" ht="15" x14ac:dyDescent="0.25">
      <c r="A5" s="24"/>
      <c r="B5" s="314"/>
      <c r="C5" s="49"/>
      <c r="D5" s="49"/>
      <c r="E5" s="49"/>
      <c r="F5" s="49"/>
      <c r="G5" s="4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47"/>
      <c r="AL5" s="47"/>
      <c r="AM5" s="47"/>
      <c r="AN5" s="47"/>
      <c r="AO5" s="47"/>
      <c r="AP5" s="47"/>
      <c r="AQ5" s="47"/>
      <c r="AR5" s="47"/>
    </row>
    <row r="6" spans="1:44" ht="15.75" thickBot="1" x14ac:dyDescent="0.3">
      <c r="A6" s="60"/>
      <c r="B6" s="339"/>
      <c r="C6" s="60"/>
      <c r="D6" s="60"/>
      <c r="E6" s="60"/>
      <c r="F6" s="60"/>
      <c r="G6" s="60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47"/>
      <c r="AL6" s="47"/>
      <c r="AM6" s="47"/>
      <c r="AN6" s="47"/>
      <c r="AO6" s="47"/>
      <c r="AP6" s="47"/>
      <c r="AQ6" s="47"/>
      <c r="AR6" s="47"/>
    </row>
    <row r="7" spans="1:44" ht="15.75" thickBot="1" x14ac:dyDescent="0.3">
      <c r="A7" s="292" t="s">
        <v>221</v>
      </c>
      <c r="B7" s="289"/>
      <c r="C7" s="289"/>
      <c r="D7" s="337"/>
      <c r="E7" s="337"/>
      <c r="F7" s="337"/>
      <c r="G7" s="338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1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47"/>
      <c r="AL7" s="47"/>
      <c r="AM7" s="47"/>
      <c r="AN7" s="47"/>
      <c r="AO7" s="47"/>
      <c r="AP7" s="47"/>
      <c r="AQ7" s="47"/>
      <c r="AR7" s="47"/>
    </row>
    <row r="8" spans="1:44" ht="15.75" thickBot="1" x14ac:dyDescent="0.3">
      <c r="A8" s="294"/>
      <c r="B8" s="333" t="s">
        <v>273</v>
      </c>
      <c r="C8" s="334"/>
      <c r="D8" s="221" t="s">
        <v>112</v>
      </c>
      <c r="E8" s="224"/>
      <c r="F8" s="221" t="s">
        <v>261</v>
      </c>
      <c r="G8" s="224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47"/>
      <c r="AL8" s="47"/>
      <c r="AM8" s="47"/>
      <c r="AN8" s="47"/>
      <c r="AO8" s="47"/>
      <c r="AP8" s="47"/>
      <c r="AQ8" s="47"/>
      <c r="AR8" s="47"/>
    </row>
    <row r="9" spans="1:44" ht="15" x14ac:dyDescent="0.25">
      <c r="A9" s="262" t="s">
        <v>55</v>
      </c>
      <c r="B9" s="296" t="s">
        <v>295</v>
      </c>
      <c r="C9" s="63">
        <f>K24</f>
        <v>0</v>
      </c>
      <c r="D9" s="62" t="s">
        <v>296</v>
      </c>
      <c r="E9" s="63">
        <f>L24</f>
        <v>0</v>
      </c>
      <c r="F9" s="62" t="s">
        <v>297</v>
      </c>
      <c r="G9" s="63">
        <f>Q24</f>
        <v>0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61"/>
      <c r="AC9" s="59"/>
      <c r="AD9" s="59"/>
      <c r="AE9" s="59"/>
      <c r="AF9" s="59"/>
      <c r="AG9" s="59"/>
      <c r="AH9" s="59"/>
      <c r="AI9" s="59"/>
      <c r="AJ9" s="59"/>
      <c r="AK9" s="47"/>
      <c r="AL9" s="47"/>
      <c r="AM9" s="47"/>
      <c r="AN9" s="47"/>
      <c r="AO9" s="47"/>
      <c r="AP9" s="47"/>
      <c r="AQ9" s="47"/>
      <c r="AR9" s="47"/>
    </row>
    <row r="10" spans="1:44" ht="15" x14ac:dyDescent="0.25">
      <c r="A10" s="263" t="s">
        <v>63</v>
      </c>
      <c r="B10" s="43" t="s">
        <v>61</v>
      </c>
      <c r="C10" s="64"/>
      <c r="D10" s="6" t="s">
        <v>6</v>
      </c>
      <c r="E10" s="64"/>
      <c r="F10" s="6" t="s">
        <v>298</v>
      </c>
      <c r="G10" s="64">
        <f>P24</f>
        <v>0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47"/>
      <c r="AL10" s="47"/>
      <c r="AM10" s="47"/>
      <c r="AN10" s="47"/>
      <c r="AO10" s="47"/>
      <c r="AP10" s="47"/>
      <c r="AQ10" s="47"/>
      <c r="AR10" s="47"/>
    </row>
    <row r="11" spans="1:44" ht="15" x14ac:dyDescent="0.25">
      <c r="A11" s="263" t="s">
        <v>56</v>
      </c>
      <c r="B11" s="297" t="s">
        <v>299</v>
      </c>
      <c r="C11" s="66">
        <f>J31</f>
        <v>0</v>
      </c>
      <c r="D11" s="62" t="s">
        <v>300</v>
      </c>
      <c r="E11" s="66">
        <f>K31</f>
        <v>0</v>
      </c>
      <c r="F11" s="62" t="s">
        <v>301</v>
      </c>
      <c r="G11" s="66">
        <f>P31</f>
        <v>0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47"/>
      <c r="AL11" s="47"/>
      <c r="AM11" s="47"/>
      <c r="AN11" s="47"/>
      <c r="AO11" s="47"/>
      <c r="AP11" s="47"/>
      <c r="AQ11" s="47"/>
      <c r="AR11" s="47"/>
    </row>
    <row r="12" spans="1:44" ht="15.75" thickBot="1" x14ac:dyDescent="0.3">
      <c r="A12" s="263" t="s">
        <v>64</v>
      </c>
      <c r="B12" s="43" t="s">
        <v>6</v>
      </c>
      <c r="C12" s="67"/>
      <c r="D12" s="6" t="s">
        <v>6</v>
      </c>
      <c r="E12" s="67"/>
      <c r="F12" s="6" t="s">
        <v>302</v>
      </c>
      <c r="G12" s="67">
        <f>O31</f>
        <v>0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47"/>
      <c r="AL12" s="47"/>
      <c r="AM12" s="47"/>
      <c r="AN12" s="47"/>
      <c r="AO12" s="47"/>
      <c r="AP12" s="47"/>
      <c r="AQ12" s="47"/>
      <c r="AR12" s="47"/>
    </row>
    <row r="13" spans="1:44" ht="15.75" thickBot="1" x14ac:dyDescent="0.3">
      <c r="A13" s="264" t="s">
        <v>57</v>
      </c>
      <c r="B13" s="298" t="s">
        <v>222</v>
      </c>
      <c r="C13" s="68">
        <f>C9+C10-C11-C12</f>
        <v>0</v>
      </c>
      <c r="D13" s="261" t="s">
        <v>223</v>
      </c>
      <c r="E13" s="68">
        <f>E9+E10-E11-E12</f>
        <v>0</v>
      </c>
      <c r="F13" s="261" t="s">
        <v>224</v>
      </c>
      <c r="G13" s="68">
        <f>G9+G10-G11-G12</f>
        <v>0</v>
      </c>
      <c r="N13" s="59"/>
      <c r="O13" s="467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47"/>
      <c r="AL13" s="47"/>
      <c r="AM13" s="47"/>
      <c r="AN13" s="47"/>
      <c r="AO13" s="47"/>
      <c r="AP13" s="47"/>
      <c r="AQ13" s="47"/>
      <c r="AR13" s="47"/>
    </row>
    <row r="14" spans="1:44" ht="15" x14ac:dyDescent="0.25">
      <c r="A14" s="471"/>
      <c r="B14" s="477"/>
      <c r="C14" s="4"/>
      <c r="D14" s="477"/>
      <c r="E14" s="4"/>
      <c r="F14" s="477"/>
      <c r="G14" s="4"/>
      <c r="N14" s="59"/>
      <c r="O14" s="467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47"/>
      <c r="AL14" s="47"/>
      <c r="AM14" s="47"/>
      <c r="AN14" s="47"/>
      <c r="AO14" s="47"/>
      <c r="AP14" s="47"/>
      <c r="AQ14" s="47"/>
      <c r="AR14" s="47"/>
    </row>
    <row r="15" spans="1:44" ht="15.75" thickBot="1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479"/>
      <c r="U15" s="479"/>
      <c r="V15" s="471"/>
      <c r="W15" s="479"/>
      <c r="X15" s="479"/>
      <c r="Y15" s="47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47"/>
      <c r="AL15" s="47"/>
      <c r="AM15" s="47"/>
      <c r="AN15" s="47"/>
      <c r="AO15" s="47"/>
      <c r="AP15" s="47"/>
      <c r="AQ15" s="47"/>
      <c r="AR15" s="47"/>
    </row>
    <row r="16" spans="1:44" ht="15" customHeight="1" thickBot="1" x14ac:dyDescent="0.3">
      <c r="A16" s="291"/>
      <c r="B16" s="291"/>
      <c r="C16" s="291"/>
      <c r="D16" s="292" t="s">
        <v>289</v>
      </c>
      <c r="E16" s="474"/>
      <c r="F16" s="474"/>
      <c r="G16" s="474"/>
      <c r="H16" s="475"/>
      <c r="I16" s="475"/>
      <c r="J16" s="475"/>
      <c r="K16" s="475"/>
      <c r="L16" s="475"/>
      <c r="M16" s="475"/>
      <c r="N16" s="475"/>
      <c r="O16" s="475"/>
      <c r="P16" s="475"/>
      <c r="Q16" s="476"/>
      <c r="R16" s="59"/>
      <c r="S16" s="59"/>
      <c r="T16" s="479"/>
      <c r="U16" s="479"/>
      <c r="V16" s="479"/>
      <c r="W16" s="479"/>
      <c r="X16" s="479"/>
      <c r="Y16" s="47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47"/>
      <c r="AL16" s="47"/>
      <c r="AM16" s="47"/>
      <c r="AN16" s="47"/>
      <c r="AO16" s="47"/>
      <c r="AP16" s="47"/>
      <c r="AQ16" s="47"/>
      <c r="AR16" s="47"/>
    </row>
    <row r="17" spans="1:44" ht="15" customHeight="1" thickBot="1" x14ac:dyDescent="0.3">
      <c r="A17" s="292" t="s">
        <v>138</v>
      </c>
      <c r="B17" s="289"/>
      <c r="C17" s="290"/>
      <c r="D17" s="472" t="s">
        <v>83</v>
      </c>
      <c r="E17" s="472"/>
      <c r="F17" s="472"/>
      <c r="G17" s="472"/>
      <c r="H17" s="472"/>
      <c r="I17" s="472"/>
      <c r="J17" s="472"/>
      <c r="K17" s="473"/>
      <c r="L17" s="478" t="s">
        <v>112</v>
      </c>
      <c r="M17" s="289" t="s">
        <v>261</v>
      </c>
      <c r="N17" s="289"/>
      <c r="O17" s="289"/>
      <c r="P17" s="289"/>
      <c r="Q17" s="290"/>
      <c r="T17" s="467"/>
      <c r="U17" s="467"/>
      <c r="V17" s="468"/>
      <c r="W17" s="480"/>
      <c r="X17" s="471"/>
      <c r="Y17" s="471"/>
      <c r="Z17" s="467"/>
      <c r="AA17" s="467"/>
      <c r="AB17" s="467"/>
      <c r="AD17" s="60"/>
      <c r="AE17" s="59"/>
      <c r="AF17" s="59"/>
      <c r="AG17" s="59"/>
      <c r="AH17" s="59"/>
      <c r="AI17" s="59"/>
      <c r="AJ17" s="59"/>
      <c r="AK17" s="47"/>
      <c r="AL17" s="47"/>
      <c r="AM17" s="47"/>
      <c r="AN17" s="47"/>
      <c r="AO17" s="47"/>
      <c r="AP17" s="47"/>
      <c r="AQ17" s="47"/>
      <c r="AR17" s="47"/>
    </row>
    <row r="18" spans="1:44" ht="90.75" thickBot="1" x14ac:dyDescent="0.3">
      <c r="A18" s="488" t="s">
        <v>307</v>
      </c>
      <c r="B18" s="188" t="s">
        <v>0</v>
      </c>
      <c r="C18" s="188" t="s">
        <v>2</v>
      </c>
      <c r="D18" s="489" t="s">
        <v>87</v>
      </c>
      <c r="E18" s="489" t="s">
        <v>88</v>
      </c>
      <c r="F18" s="489" t="s">
        <v>31</v>
      </c>
      <c r="G18" s="489" t="s">
        <v>32</v>
      </c>
      <c r="H18" s="489" t="s">
        <v>89</v>
      </c>
      <c r="I18" s="489" t="s">
        <v>90</v>
      </c>
      <c r="J18" s="489" t="s">
        <v>91</v>
      </c>
      <c r="K18" s="493" t="s">
        <v>93</v>
      </c>
      <c r="L18" s="495" t="s">
        <v>133</v>
      </c>
      <c r="M18" s="12" t="s">
        <v>284</v>
      </c>
      <c r="N18" s="1" t="s">
        <v>285</v>
      </c>
      <c r="O18" s="1" t="s">
        <v>286</v>
      </c>
      <c r="P18" s="1" t="s">
        <v>253</v>
      </c>
      <c r="Q18" s="489" t="s">
        <v>288</v>
      </c>
      <c r="U18" s="469"/>
      <c r="Z18" s="465"/>
      <c r="AA18" s="469"/>
      <c r="AB18" s="465"/>
      <c r="AD18" s="59"/>
      <c r="AE18" s="59"/>
      <c r="AF18" s="59"/>
      <c r="AG18" s="59"/>
      <c r="AH18" s="59"/>
      <c r="AI18" s="59"/>
      <c r="AJ18" s="59"/>
      <c r="AK18" s="47"/>
      <c r="AL18" s="47"/>
      <c r="AM18" s="47"/>
      <c r="AN18" s="47"/>
      <c r="AO18" s="47"/>
      <c r="AP18" s="47"/>
      <c r="AQ18" s="47"/>
      <c r="AR18" s="47"/>
    </row>
    <row r="19" spans="1:44" ht="30.75" customHeight="1" thickBot="1" x14ac:dyDescent="0.3">
      <c r="A19" s="490"/>
      <c r="B19" s="491" t="s">
        <v>6</v>
      </c>
      <c r="C19" s="491" t="s">
        <v>6</v>
      </c>
      <c r="D19" s="492" t="s">
        <v>6</v>
      </c>
      <c r="E19" s="488" t="s">
        <v>312</v>
      </c>
      <c r="F19" s="488" t="s">
        <v>313</v>
      </c>
      <c r="G19" s="488" t="s">
        <v>314</v>
      </c>
      <c r="H19" s="488" t="s">
        <v>6</v>
      </c>
      <c r="I19" s="488" t="s">
        <v>315</v>
      </c>
      <c r="J19" s="489" t="s">
        <v>92</v>
      </c>
      <c r="K19" s="494" t="s">
        <v>316</v>
      </c>
      <c r="L19" s="496" t="s">
        <v>134</v>
      </c>
      <c r="M19" s="497" t="s">
        <v>176</v>
      </c>
      <c r="N19" s="491" t="s">
        <v>317</v>
      </c>
      <c r="O19" s="1" t="s">
        <v>179</v>
      </c>
      <c r="P19" s="1" t="s">
        <v>318</v>
      </c>
      <c r="Q19" s="188" t="s">
        <v>287</v>
      </c>
      <c r="U19" s="73"/>
      <c r="Z19" s="73"/>
      <c r="AA19" s="469"/>
      <c r="AB19" s="73"/>
      <c r="AD19" s="59"/>
      <c r="AE19" s="59"/>
      <c r="AF19" s="59"/>
      <c r="AG19" s="59"/>
      <c r="AH19" s="59"/>
      <c r="AI19" s="59"/>
      <c r="AJ19" s="59"/>
      <c r="AK19" s="47"/>
      <c r="AL19" s="47"/>
      <c r="AM19" s="47"/>
      <c r="AN19" s="47"/>
      <c r="AO19" s="47"/>
      <c r="AP19" s="47"/>
      <c r="AQ19" s="47"/>
      <c r="AR19" s="47"/>
    </row>
    <row r="20" spans="1:44" ht="15" x14ac:dyDescent="0.25">
      <c r="A20" s="540" t="s">
        <v>49</v>
      </c>
      <c r="B20" s="518"/>
      <c r="C20" s="521"/>
      <c r="D20" s="525"/>
      <c r="E20" s="526">
        <f>D20*C20</f>
        <v>0</v>
      </c>
      <c r="F20" s="526">
        <f>B20-E20</f>
        <v>0</v>
      </c>
      <c r="G20" s="527" t="s">
        <v>37</v>
      </c>
      <c r="H20" s="526"/>
      <c r="I20" s="526">
        <f>D20*H20</f>
        <v>0</v>
      </c>
      <c r="J20" s="526">
        <f>0.95^8*B20</f>
        <v>0</v>
      </c>
      <c r="K20" s="543">
        <f>J20-I20</f>
        <v>0</v>
      </c>
      <c r="L20" s="547">
        <f>0.95^9*B20</f>
        <v>0</v>
      </c>
      <c r="M20" s="545"/>
      <c r="N20" s="96">
        <f>IF(O$24="",H20-M20,"")</f>
        <v>0</v>
      </c>
      <c r="O20" s="528" t="s">
        <v>58</v>
      </c>
      <c r="P20" s="96">
        <f>IF(O$24="",D20*N20,"")</f>
        <v>0</v>
      </c>
      <c r="Q20" s="63">
        <f>0.95^10*B20</f>
        <v>0</v>
      </c>
      <c r="U20" s="4"/>
      <c r="Z20" s="55"/>
      <c r="AA20" s="469"/>
      <c r="AB20" s="4"/>
      <c r="AD20" s="59"/>
      <c r="AE20" s="59"/>
      <c r="AF20" s="59"/>
      <c r="AG20" s="59"/>
      <c r="AH20" s="59"/>
      <c r="AI20" s="59"/>
      <c r="AJ20" s="59"/>
      <c r="AK20" s="47"/>
      <c r="AL20" s="47"/>
      <c r="AM20" s="47"/>
      <c r="AN20" s="47"/>
      <c r="AO20" s="47"/>
      <c r="AP20" s="47"/>
      <c r="AQ20" s="47"/>
      <c r="AR20" s="47"/>
    </row>
    <row r="21" spans="1:44" ht="15" x14ac:dyDescent="0.25">
      <c r="A21" s="541" t="s">
        <v>48</v>
      </c>
      <c r="B21" s="519"/>
      <c r="C21" s="66"/>
      <c r="D21" s="522"/>
      <c r="E21" s="523">
        <f>D21*C21</f>
        <v>0</v>
      </c>
      <c r="F21" s="523">
        <f>B21-E21</f>
        <v>0</v>
      </c>
      <c r="G21" s="524" t="s">
        <v>37</v>
      </c>
      <c r="H21" s="523"/>
      <c r="I21" s="523">
        <f t="shared" ref="I21:I23" si="0">D21*H21</f>
        <v>0</v>
      </c>
      <c r="J21" s="523">
        <f>0.95^8*B21</f>
        <v>0</v>
      </c>
      <c r="K21" s="544">
        <f t="shared" ref="K21:K23" si="1">J21-I21</f>
        <v>0</v>
      </c>
      <c r="L21" s="548">
        <f>0.95^9*B21</f>
        <v>0</v>
      </c>
      <c r="M21" s="546"/>
      <c r="N21" s="86">
        <f>IF(O$24="",H21-M21,"")</f>
        <v>0</v>
      </c>
      <c r="O21" s="105" t="s">
        <v>58</v>
      </c>
      <c r="P21" s="86">
        <f>IF(O$24="",D21*N21,"")</f>
        <v>0</v>
      </c>
      <c r="Q21" s="66">
        <f>0.95^10*B21</f>
        <v>0</v>
      </c>
      <c r="U21" s="4"/>
      <c r="Z21" s="55"/>
      <c r="AA21" s="469"/>
      <c r="AB21" s="4"/>
      <c r="AD21" s="59"/>
      <c r="AE21" s="59"/>
      <c r="AF21" s="59"/>
      <c r="AG21" s="59"/>
      <c r="AH21" s="59"/>
      <c r="AI21" s="59"/>
      <c r="AJ21" s="59"/>
      <c r="AK21" s="47"/>
      <c r="AL21" s="47"/>
      <c r="AM21" s="47"/>
      <c r="AN21" s="47"/>
      <c r="AO21" s="47"/>
      <c r="AP21" s="47"/>
      <c r="AQ21" s="47"/>
      <c r="AR21" s="47"/>
    </row>
    <row r="22" spans="1:44" ht="15" x14ac:dyDescent="0.25">
      <c r="A22" s="541" t="s">
        <v>47</v>
      </c>
      <c r="B22" s="520"/>
      <c r="C22" s="66"/>
      <c r="D22" s="522"/>
      <c r="E22" s="523">
        <f>D22*C22</f>
        <v>0</v>
      </c>
      <c r="F22" s="523">
        <f>B22-E22</f>
        <v>0</v>
      </c>
      <c r="G22" s="524" t="s">
        <v>37</v>
      </c>
      <c r="H22" s="523"/>
      <c r="I22" s="523">
        <f t="shared" si="0"/>
        <v>0</v>
      </c>
      <c r="J22" s="523">
        <f>0.95^8*B22</f>
        <v>0</v>
      </c>
      <c r="K22" s="544">
        <f t="shared" si="1"/>
        <v>0</v>
      </c>
      <c r="L22" s="548">
        <f>0.95^9*B22</f>
        <v>0</v>
      </c>
      <c r="M22" s="546"/>
      <c r="N22" s="86">
        <f>IF(O$24="",H22-M22,"")</f>
        <v>0</v>
      </c>
      <c r="O22" s="105" t="s">
        <v>58</v>
      </c>
      <c r="P22" s="86">
        <f>IF(O$24="",D22*N22,"")</f>
        <v>0</v>
      </c>
      <c r="Q22" s="66">
        <f>0.95^10*B22</f>
        <v>0</v>
      </c>
      <c r="U22" s="4"/>
      <c r="Z22" s="55"/>
      <c r="AA22" s="469"/>
      <c r="AB22" s="4"/>
      <c r="AD22" s="59"/>
      <c r="AE22" s="59"/>
      <c r="AF22" s="59"/>
      <c r="AG22" s="59"/>
      <c r="AH22" s="59"/>
      <c r="AI22" s="59"/>
      <c r="AJ22" s="59"/>
      <c r="AK22" s="47"/>
      <c r="AL22" s="47"/>
      <c r="AM22" s="47"/>
      <c r="AN22" s="47"/>
      <c r="AO22" s="47"/>
      <c r="AP22" s="47"/>
      <c r="AQ22" s="47"/>
      <c r="AR22" s="47"/>
    </row>
    <row r="23" spans="1:44" ht="15.75" thickBot="1" x14ac:dyDescent="0.3">
      <c r="A23" s="542" t="s">
        <v>137</v>
      </c>
      <c r="B23" s="517"/>
      <c r="C23" s="71"/>
      <c r="D23" s="538"/>
      <c r="E23" s="69">
        <f>D23*C23</f>
        <v>0</v>
      </c>
      <c r="F23" s="69">
        <f>B23-E23</f>
        <v>0</v>
      </c>
      <c r="G23" s="539" t="s">
        <v>37</v>
      </c>
      <c r="H23" s="69"/>
      <c r="I23" s="69">
        <f t="shared" si="0"/>
        <v>0</v>
      </c>
      <c r="J23" s="69">
        <f>0.95^8*B23</f>
        <v>0</v>
      </c>
      <c r="K23" s="65">
        <f t="shared" si="1"/>
        <v>0</v>
      </c>
      <c r="L23" s="470">
        <f>0.95^9*B23</f>
        <v>0</v>
      </c>
      <c r="M23" s="70"/>
      <c r="N23" s="57">
        <f>IF(O$24="",H23-M23,"")</f>
        <v>0</v>
      </c>
      <c r="O23" s="56" t="s">
        <v>58</v>
      </c>
      <c r="P23" s="57">
        <f>IF(O$24="",D23*N23,"")</f>
        <v>0</v>
      </c>
      <c r="Q23" s="71">
        <f>0.95^10*B23</f>
        <v>0</v>
      </c>
      <c r="U23" s="4"/>
      <c r="Z23" s="55"/>
      <c r="AA23" s="469"/>
      <c r="AB23" s="4"/>
      <c r="AD23" s="59"/>
      <c r="AE23" s="59"/>
      <c r="AF23" s="59"/>
      <c r="AG23" s="59"/>
      <c r="AH23" s="59"/>
      <c r="AI23" s="59"/>
      <c r="AJ23" s="59"/>
      <c r="AK23" s="47"/>
      <c r="AL23" s="47"/>
      <c r="AM23" s="47"/>
      <c r="AN23" s="47"/>
      <c r="AO23" s="47"/>
      <c r="AP23" s="47"/>
      <c r="AQ23" s="47"/>
      <c r="AR23" s="47"/>
    </row>
    <row r="24" spans="1:44" ht="15.75" thickBot="1" x14ac:dyDescent="0.3">
      <c r="A24" s="510" t="s">
        <v>23</v>
      </c>
      <c r="B24" s="537">
        <f>SUM(B20:B23)</f>
        <v>0</v>
      </c>
      <c r="C24" s="466"/>
      <c r="D24" s="529"/>
      <c r="E24" s="530">
        <f>SUM(E20:E23)</f>
        <v>0</v>
      </c>
      <c r="F24" s="531">
        <f>SUM(F20:F23)</f>
        <v>0</v>
      </c>
      <c r="G24" s="532">
        <f>IF($B$24&gt;0,F24/$B$24,0)</f>
        <v>0</v>
      </c>
      <c r="H24" s="533"/>
      <c r="I24" s="533">
        <f>SUM(I20:I23)</f>
        <v>0</v>
      </c>
      <c r="J24" s="533">
        <f>SUM(J20:J23)</f>
        <v>0</v>
      </c>
      <c r="K24" s="549">
        <f>SUM(K20:K23)</f>
        <v>0</v>
      </c>
      <c r="L24" s="534">
        <f>SUM(L20:L23)</f>
        <v>0</v>
      </c>
      <c r="M24" s="535"/>
      <c r="N24" s="550"/>
      <c r="O24" s="551"/>
      <c r="P24" s="57">
        <f>IF(O24="",SUM(P20:P23),I24-O24)</f>
        <v>0</v>
      </c>
      <c r="Q24" s="536">
        <f>SUM(Q20:Q23)</f>
        <v>0</v>
      </c>
      <c r="U24" s="4"/>
      <c r="Z24" s="55"/>
      <c r="AA24" s="469"/>
      <c r="AB24" s="4"/>
      <c r="AD24" s="59"/>
      <c r="AE24" s="59"/>
      <c r="AF24" s="59"/>
      <c r="AG24" s="59"/>
      <c r="AH24" s="59"/>
      <c r="AI24" s="59"/>
      <c r="AJ24" s="59"/>
      <c r="AK24" s="47"/>
      <c r="AL24" s="47"/>
      <c r="AM24" s="47"/>
      <c r="AN24" s="47"/>
      <c r="AO24" s="47"/>
      <c r="AP24" s="47"/>
      <c r="AQ24" s="47"/>
      <c r="AR24" s="47"/>
    </row>
    <row r="25" spans="1:44" ht="15" x14ac:dyDescent="0.25">
      <c r="A25" s="60"/>
      <c r="B25" s="60"/>
      <c r="C25" s="60"/>
      <c r="D25" s="60"/>
      <c r="E25" s="60"/>
      <c r="F25" s="60"/>
      <c r="G25" s="60"/>
      <c r="H25" s="59"/>
      <c r="I25" s="59"/>
      <c r="J25" s="59"/>
      <c r="K25" s="59"/>
      <c r="L25" s="72"/>
      <c r="M25" s="59"/>
      <c r="N25" s="59"/>
      <c r="O25" s="59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59"/>
      <c r="AE25" s="59"/>
      <c r="AF25" s="59"/>
      <c r="AG25" s="59"/>
      <c r="AH25" s="59"/>
      <c r="AI25" s="59"/>
      <c r="AJ25" s="59"/>
      <c r="AK25" s="47"/>
      <c r="AL25" s="47"/>
      <c r="AM25" s="47"/>
      <c r="AN25" s="47"/>
      <c r="AO25" s="47"/>
      <c r="AP25" s="47"/>
      <c r="AQ25" s="47"/>
      <c r="AR25" s="47"/>
    </row>
    <row r="26" spans="1:44" ht="15.75" thickBot="1" x14ac:dyDescent="0.3">
      <c r="A26" s="60"/>
      <c r="B26" s="60"/>
      <c r="C26" s="60"/>
      <c r="D26" s="60"/>
      <c r="E26" s="60"/>
      <c r="F26" s="60"/>
      <c r="G26" s="60"/>
      <c r="H26" s="59"/>
      <c r="I26" s="59"/>
      <c r="J26" s="59"/>
      <c r="K26" s="59"/>
      <c r="L26" s="479"/>
      <c r="M26" s="59"/>
      <c r="N26" s="59"/>
      <c r="O26" s="59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59"/>
      <c r="AE26" s="59"/>
      <c r="AF26" s="59"/>
      <c r="AG26" s="59"/>
      <c r="AH26" s="59"/>
      <c r="AI26" s="59"/>
      <c r="AJ26" s="59"/>
      <c r="AK26" s="47"/>
      <c r="AL26" s="47"/>
      <c r="AM26" s="47"/>
      <c r="AN26" s="47"/>
      <c r="AO26" s="47"/>
      <c r="AP26" s="47"/>
      <c r="AQ26" s="47"/>
      <c r="AR26" s="47"/>
    </row>
    <row r="27" spans="1:44" ht="15" customHeight="1" thickBot="1" x14ac:dyDescent="0.3">
      <c r="A27" s="60"/>
      <c r="B27" s="60"/>
      <c r="C27" s="60"/>
      <c r="D27" s="60"/>
      <c r="E27" s="292" t="s">
        <v>294</v>
      </c>
      <c r="F27" s="484"/>
      <c r="G27" s="484"/>
      <c r="H27" s="475"/>
      <c r="I27" s="475"/>
      <c r="J27" s="475"/>
      <c r="K27" s="475"/>
      <c r="L27" s="475"/>
      <c r="M27" s="475"/>
      <c r="N27" s="475"/>
      <c r="O27" s="475"/>
      <c r="P27" s="485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59"/>
      <c r="AE27" s="59"/>
      <c r="AF27" s="59"/>
      <c r="AG27" s="59"/>
      <c r="AH27" s="59"/>
      <c r="AI27" s="59"/>
      <c r="AJ27" s="59"/>
      <c r="AK27" s="47"/>
      <c r="AL27" s="47"/>
      <c r="AM27" s="47"/>
      <c r="AN27" s="47"/>
      <c r="AO27" s="47"/>
      <c r="AP27" s="47"/>
      <c r="AQ27" s="47"/>
      <c r="AR27" s="47"/>
    </row>
    <row r="28" spans="1:44" ht="15" customHeight="1" thickBot="1" x14ac:dyDescent="0.3">
      <c r="A28" s="292" t="s">
        <v>136</v>
      </c>
      <c r="B28" s="289"/>
      <c r="C28" s="289"/>
      <c r="D28" s="290"/>
      <c r="E28" s="483" t="s">
        <v>273</v>
      </c>
      <c r="F28" s="472"/>
      <c r="G28" s="472"/>
      <c r="H28" s="472"/>
      <c r="I28" s="472"/>
      <c r="J28" s="473"/>
      <c r="K28" s="486" t="s">
        <v>112</v>
      </c>
      <c r="L28" s="288" t="s">
        <v>274</v>
      </c>
      <c r="M28" s="289"/>
      <c r="N28" s="289"/>
      <c r="O28" s="289"/>
      <c r="P28" s="290"/>
      <c r="Q28" s="471"/>
      <c r="R28" s="471"/>
      <c r="S28" s="471"/>
      <c r="AB28" s="60"/>
      <c r="AC28" s="60"/>
      <c r="AD28" s="59"/>
      <c r="AE28" s="59"/>
      <c r="AF28" s="59"/>
      <c r="AG28" s="59"/>
      <c r="AH28" s="59"/>
      <c r="AI28" s="59"/>
      <c r="AJ28" s="59"/>
      <c r="AK28" s="47"/>
      <c r="AL28" s="47"/>
      <c r="AM28" s="47"/>
      <c r="AN28" s="47"/>
      <c r="AO28" s="47"/>
      <c r="AP28" s="47"/>
      <c r="AQ28" s="47"/>
      <c r="AR28" s="47"/>
    </row>
    <row r="29" spans="1:44" ht="90.75" thickBot="1" x14ac:dyDescent="0.3">
      <c r="A29" s="488" t="s">
        <v>36</v>
      </c>
      <c r="B29" s="188" t="s">
        <v>40</v>
      </c>
      <c r="C29" s="188" t="s">
        <v>2</v>
      </c>
      <c r="D29" s="188" t="s">
        <v>30</v>
      </c>
      <c r="E29" s="489" t="s">
        <v>32</v>
      </c>
      <c r="F29" s="489" t="s">
        <v>87</v>
      </c>
      <c r="G29" s="489" t="s">
        <v>94</v>
      </c>
      <c r="H29" s="188" t="s">
        <v>95</v>
      </c>
      <c r="I29" s="489" t="s">
        <v>96</v>
      </c>
      <c r="J29" s="506" t="s">
        <v>97</v>
      </c>
      <c r="K29" s="509" t="s">
        <v>135</v>
      </c>
      <c r="L29" s="12" t="s">
        <v>290</v>
      </c>
      <c r="M29" s="1" t="s">
        <v>291</v>
      </c>
      <c r="N29" s="1" t="s">
        <v>292</v>
      </c>
      <c r="O29" s="1" t="s">
        <v>293</v>
      </c>
      <c r="P29" s="489" t="s">
        <v>135</v>
      </c>
      <c r="Q29" s="465"/>
      <c r="R29" s="481"/>
      <c r="AB29" s="60"/>
      <c r="AC29" s="60"/>
      <c r="AD29" s="59"/>
      <c r="AE29" s="59"/>
      <c r="AF29" s="59"/>
      <c r="AG29" s="59"/>
      <c r="AH29" s="59"/>
      <c r="AI29" s="59"/>
      <c r="AJ29" s="59"/>
      <c r="AK29" s="47"/>
      <c r="AL29" s="47"/>
      <c r="AM29" s="47"/>
      <c r="AN29" s="47"/>
      <c r="AO29" s="47"/>
      <c r="AP29" s="47"/>
      <c r="AQ29" s="47"/>
      <c r="AR29" s="47"/>
    </row>
    <row r="30" spans="1:44" ht="15.75" thickBot="1" x14ac:dyDescent="0.3">
      <c r="A30" s="490"/>
      <c r="B30" s="491" t="s">
        <v>6</v>
      </c>
      <c r="C30" s="491" t="s">
        <v>6</v>
      </c>
      <c r="D30" s="491" t="s">
        <v>33</v>
      </c>
      <c r="E30" s="491" t="s">
        <v>319</v>
      </c>
      <c r="F30" s="488" t="s">
        <v>320</v>
      </c>
      <c r="G30" s="488" t="s">
        <v>6</v>
      </c>
      <c r="H30" s="488" t="s">
        <v>29</v>
      </c>
      <c r="I30" s="489" t="s">
        <v>92</v>
      </c>
      <c r="J30" s="505" t="s">
        <v>321</v>
      </c>
      <c r="K30" s="496" t="s">
        <v>134</v>
      </c>
      <c r="L30" s="497" t="s">
        <v>178</v>
      </c>
      <c r="M30" s="491" t="s">
        <v>129</v>
      </c>
      <c r="N30" s="508" t="s">
        <v>73</v>
      </c>
      <c r="O30" s="1" t="s">
        <v>322</v>
      </c>
      <c r="P30" s="489" t="s">
        <v>287</v>
      </c>
      <c r="Q30" s="73"/>
      <c r="R30" s="73"/>
      <c r="AB30" s="60"/>
      <c r="AC30" s="60"/>
      <c r="AD30" s="59"/>
      <c r="AE30" s="59"/>
      <c r="AF30" s="59"/>
      <c r="AG30" s="59"/>
      <c r="AH30" s="59"/>
      <c r="AI30" s="59"/>
      <c r="AJ30" s="59"/>
      <c r="AK30" s="47"/>
      <c r="AL30" s="47"/>
      <c r="AM30" s="47"/>
      <c r="AN30" s="47"/>
      <c r="AO30" s="47"/>
      <c r="AP30" s="47"/>
      <c r="AQ30" s="47"/>
      <c r="AR30" s="47"/>
    </row>
    <row r="31" spans="1:44" ht="15.75" thickBot="1" x14ac:dyDescent="0.3">
      <c r="A31" s="511" t="s">
        <v>34</v>
      </c>
      <c r="B31" s="555"/>
      <c r="C31" s="552"/>
      <c r="D31" s="512">
        <f>IF(C31&gt;0,B31/C31,0)</f>
        <v>0</v>
      </c>
      <c r="E31" s="513">
        <f>G24</f>
        <v>0</v>
      </c>
      <c r="F31" s="553">
        <f>$D$31*(1-E31)</f>
        <v>0</v>
      </c>
      <c r="G31" s="554"/>
      <c r="H31" s="554">
        <f>F31*G31</f>
        <v>0</v>
      </c>
      <c r="I31" s="514">
        <f>0.95^8*$B$31</f>
        <v>0</v>
      </c>
      <c r="J31" s="293">
        <f>I31-H31</f>
        <v>0</v>
      </c>
      <c r="K31" s="487">
        <f>0.95^9*$B$31</f>
        <v>0</v>
      </c>
      <c r="L31" s="515"/>
      <c r="M31" s="57">
        <f>IF(N$31="",G31-L31,"")</f>
        <v>0</v>
      </c>
      <c r="N31" s="551"/>
      <c r="O31" s="516">
        <f>IF(N$31="",F31*M31,H31-N31)</f>
        <v>0</v>
      </c>
      <c r="P31" s="507">
        <f>0.95^10*$B$31</f>
        <v>0</v>
      </c>
      <c r="Q31" s="482"/>
      <c r="R31" s="482"/>
      <c r="AB31" s="60"/>
      <c r="AC31" s="60"/>
      <c r="AD31" s="59"/>
      <c r="AE31" s="59"/>
      <c r="AF31" s="59"/>
      <c r="AG31" s="59"/>
      <c r="AH31" s="59"/>
      <c r="AI31" s="59"/>
      <c r="AJ31" s="59"/>
      <c r="AK31" s="47"/>
      <c r="AL31" s="47"/>
      <c r="AM31" s="47"/>
      <c r="AN31" s="47"/>
      <c r="AO31" s="47"/>
      <c r="AP31" s="47"/>
      <c r="AQ31" s="47"/>
      <c r="AR31" s="47"/>
    </row>
    <row r="32" spans="1:44" ht="15" x14ac:dyDescent="0.25">
      <c r="A32" s="60"/>
      <c r="B32" s="60"/>
      <c r="C32" s="60"/>
      <c r="D32" s="60"/>
      <c r="E32" s="60"/>
      <c r="F32" s="60"/>
      <c r="G32" s="60"/>
      <c r="H32" s="59"/>
      <c r="I32" s="59"/>
      <c r="J32" s="59"/>
      <c r="K32" s="59"/>
      <c r="L32" s="59"/>
      <c r="M32" s="59"/>
      <c r="N32" s="59"/>
      <c r="O32" s="59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59"/>
      <c r="AE32" s="59"/>
      <c r="AF32" s="59"/>
      <c r="AG32" s="59"/>
      <c r="AH32" s="59"/>
      <c r="AI32" s="59"/>
      <c r="AJ32" s="59"/>
      <c r="AK32" s="47"/>
      <c r="AL32" s="47"/>
      <c r="AM32" s="47"/>
      <c r="AN32" s="47"/>
      <c r="AO32" s="47"/>
      <c r="AP32" s="47"/>
      <c r="AQ32" s="47"/>
      <c r="AR32" s="47"/>
    </row>
    <row r="33" spans="1:44" ht="15" x14ac:dyDescent="0.25">
      <c r="A33" s="60"/>
      <c r="B33" s="60"/>
      <c r="C33" s="60"/>
      <c r="D33" s="60"/>
      <c r="E33" s="60"/>
      <c r="F33" s="60"/>
      <c r="G33" s="60"/>
      <c r="H33" s="59"/>
      <c r="I33" s="59"/>
      <c r="J33" s="59"/>
      <c r="K33" s="59"/>
      <c r="L33" s="59"/>
      <c r="M33" s="59"/>
      <c r="N33" s="59"/>
      <c r="O33" s="59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59"/>
      <c r="AE33" s="59"/>
      <c r="AF33" s="59"/>
      <c r="AG33" s="59"/>
      <c r="AH33" s="59"/>
      <c r="AI33" s="59"/>
      <c r="AJ33" s="59"/>
      <c r="AK33" s="47"/>
      <c r="AL33" s="47"/>
      <c r="AM33" s="47"/>
      <c r="AN33" s="47"/>
      <c r="AO33" s="47"/>
      <c r="AP33" s="47"/>
      <c r="AQ33" s="47"/>
      <c r="AR33" s="47"/>
    </row>
    <row r="34" spans="1:44" ht="15.75" customHeight="1" x14ac:dyDescent="0.25">
      <c r="A34" s="60" t="s">
        <v>303</v>
      </c>
      <c r="B34" s="60"/>
      <c r="C34" s="60"/>
      <c r="D34" s="60"/>
      <c r="E34" s="60"/>
      <c r="F34" s="60"/>
      <c r="G34" s="60"/>
      <c r="H34" s="59"/>
      <c r="I34" s="59"/>
      <c r="J34" s="59"/>
      <c r="K34" s="59"/>
      <c r="L34" s="59"/>
      <c r="M34" s="59"/>
      <c r="N34" s="59"/>
      <c r="O34" s="59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59"/>
      <c r="AE34" s="59"/>
      <c r="AF34" s="59"/>
      <c r="AG34" s="59"/>
      <c r="AH34" s="59"/>
      <c r="AI34" s="59"/>
      <c r="AJ34" s="59"/>
      <c r="AK34" s="47"/>
      <c r="AL34" s="47"/>
      <c r="AM34" s="47"/>
      <c r="AN34" s="47"/>
      <c r="AO34" s="47"/>
      <c r="AP34" s="47"/>
      <c r="AQ34" s="47"/>
      <c r="AR34" s="47"/>
    </row>
    <row r="35" spans="1:44" ht="15.75" customHeight="1" x14ac:dyDescent="0.25">
      <c r="A35" s="60" t="s">
        <v>186</v>
      </c>
      <c r="B35" s="60"/>
      <c r="C35" s="60"/>
      <c r="D35" s="60"/>
      <c r="E35" s="60"/>
      <c r="F35" s="60"/>
      <c r="G35" s="60"/>
      <c r="H35" s="59"/>
      <c r="I35" s="59"/>
      <c r="J35" s="59"/>
      <c r="K35" s="59"/>
      <c r="L35" s="59"/>
      <c r="M35" s="59"/>
      <c r="N35" s="59"/>
      <c r="O35" s="59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59"/>
      <c r="AE35" s="59"/>
      <c r="AF35" s="59"/>
      <c r="AG35" s="59"/>
      <c r="AH35" s="59"/>
      <c r="AI35" s="59"/>
      <c r="AJ35" s="59"/>
      <c r="AK35" s="47"/>
      <c r="AL35" s="47"/>
      <c r="AM35" s="47"/>
      <c r="AN35" s="47"/>
      <c r="AO35" s="47"/>
      <c r="AP35" s="47"/>
      <c r="AQ35" s="47"/>
      <c r="AR35" s="47"/>
    </row>
    <row r="36" spans="1:44" ht="15.75" customHeight="1" x14ac:dyDescent="0.25">
      <c r="B36" s="60"/>
      <c r="C36" s="60"/>
      <c r="D36" s="60"/>
      <c r="E36" s="60"/>
      <c r="F36" s="60"/>
      <c r="G36" s="60"/>
      <c r="H36" s="59"/>
      <c r="I36" s="59"/>
      <c r="J36" s="59"/>
      <c r="K36" s="59"/>
      <c r="L36" s="59"/>
      <c r="M36" s="59"/>
      <c r="N36" s="59"/>
      <c r="O36" s="59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59"/>
      <c r="AE36" s="59"/>
      <c r="AF36" s="59"/>
      <c r="AG36" s="59"/>
      <c r="AH36" s="59"/>
      <c r="AI36" s="59"/>
      <c r="AJ36" s="59"/>
      <c r="AK36" s="47"/>
      <c r="AL36" s="47"/>
      <c r="AM36" s="47"/>
      <c r="AN36" s="47"/>
      <c r="AO36" s="47"/>
      <c r="AP36" s="47"/>
      <c r="AQ36" s="47"/>
      <c r="AR36" s="47"/>
    </row>
    <row r="37" spans="1:44" ht="15.75" customHeight="1" x14ac:dyDescent="0.25">
      <c r="A37" s="324" t="s">
        <v>304</v>
      </c>
      <c r="B37" s="324"/>
      <c r="C37" s="324"/>
      <c r="D37" s="324"/>
      <c r="E37" s="324"/>
      <c r="F37" s="324"/>
      <c r="G37" s="324"/>
      <c r="H37" s="59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59"/>
      <c r="AE37" s="59"/>
      <c r="AF37" s="59"/>
      <c r="AG37" s="59"/>
      <c r="AH37" s="59"/>
      <c r="AI37" s="59"/>
      <c r="AJ37" s="59"/>
      <c r="AK37" s="47"/>
      <c r="AL37" s="47"/>
      <c r="AM37" s="47"/>
      <c r="AN37" s="47"/>
      <c r="AO37" s="47"/>
      <c r="AP37" s="47"/>
      <c r="AQ37" s="47"/>
      <c r="AR37" s="47"/>
    </row>
    <row r="38" spans="1:44" ht="15" customHeight="1" x14ac:dyDescent="0.25">
      <c r="A38" s="60"/>
      <c r="B38" s="327"/>
      <c r="C38" s="327"/>
      <c r="D38" s="327"/>
      <c r="E38" s="328"/>
      <c r="F38" s="327"/>
      <c r="G38" s="327"/>
      <c r="H38" s="325"/>
      <c r="I38" s="325"/>
      <c r="J38" s="325"/>
      <c r="K38" s="325"/>
      <c r="L38" s="325"/>
      <c r="M38" s="59"/>
      <c r="N38" s="59"/>
      <c r="O38" s="59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59"/>
      <c r="AE38" s="59"/>
      <c r="AF38" s="59"/>
      <c r="AG38" s="59"/>
      <c r="AH38" s="59"/>
      <c r="AI38" s="59"/>
      <c r="AJ38" s="59"/>
      <c r="AK38" s="47"/>
      <c r="AL38" s="47"/>
      <c r="AM38" s="47"/>
      <c r="AN38" s="47"/>
      <c r="AO38" s="47"/>
      <c r="AP38" s="47"/>
      <c r="AQ38" s="47"/>
      <c r="AR38" s="47"/>
    </row>
    <row r="39" spans="1:44" ht="15" customHeight="1" x14ac:dyDescent="0.25">
      <c r="A39" s="60" t="s">
        <v>305</v>
      </c>
      <c r="B39" s="327"/>
      <c r="C39" s="327"/>
      <c r="D39" s="327"/>
      <c r="E39" s="328"/>
      <c r="F39" s="327"/>
      <c r="G39" s="327"/>
      <c r="H39" s="325"/>
      <c r="I39" s="325"/>
      <c r="J39" s="325"/>
      <c r="K39" s="325"/>
      <c r="L39" s="325"/>
      <c r="M39" s="59"/>
      <c r="N39" s="59"/>
      <c r="O39" s="59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59"/>
      <c r="AE39" s="59"/>
      <c r="AF39" s="59"/>
      <c r="AG39" s="59"/>
      <c r="AH39" s="59"/>
      <c r="AI39" s="59"/>
      <c r="AJ39" s="59"/>
      <c r="AK39" s="47"/>
      <c r="AL39" s="47"/>
      <c r="AM39" s="47"/>
      <c r="AN39" s="47"/>
      <c r="AO39" s="47"/>
      <c r="AP39" s="47"/>
      <c r="AQ39" s="47"/>
      <c r="AR39" s="47"/>
    </row>
    <row r="40" spans="1:44" ht="15" customHeight="1" x14ac:dyDescent="0.25">
      <c r="A40" s="60"/>
      <c r="B40" s="327"/>
      <c r="C40" s="327"/>
      <c r="D40" s="327"/>
      <c r="E40" s="328"/>
      <c r="F40" s="327"/>
      <c r="G40" s="327"/>
      <c r="H40" s="325"/>
      <c r="I40" s="325"/>
      <c r="J40" s="325"/>
      <c r="K40" s="325"/>
      <c r="L40" s="325"/>
      <c r="M40" s="59"/>
      <c r="N40" s="59"/>
      <c r="O40" s="59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59"/>
      <c r="AE40" s="59"/>
      <c r="AF40" s="59"/>
      <c r="AG40" s="59"/>
      <c r="AH40" s="59"/>
      <c r="AI40" s="59"/>
      <c r="AJ40" s="59"/>
      <c r="AK40" s="47"/>
      <c r="AL40" s="47"/>
      <c r="AM40" s="47"/>
      <c r="AN40" s="47"/>
      <c r="AO40" s="47"/>
      <c r="AP40" s="47"/>
      <c r="AQ40" s="47"/>
      <c r="AR40" s="47"/>
    </row>
    <row r="41" spans="1:44" ht="15" customHeight="1" x14ac:dyDescent="0.25">
      <c r="A41" s="74" t="s">
        <v>306</v>
      </c>
      <c r="B41" s="126"/>
      <c r="C41" s="126"/>
      <c r="D41" s="126"/>
      <c r="E41" s="77"/>
      <c r="F41" s="77"/>
      <c r="G41" s="77"/>
      <c r="H41" s="77"/>
      <c r="I41" s="325"/>
      <c r="J41" s="325"/>
      <c r="K41" s="325"/>
      <c r="L41" s="325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59"/>
      <c r="AE41" s="59"/>
      <c r="AF41" s="59"/>
      <c r="AG41" s="59"/>
      <c r="AH41" s="59"/>
      <c r="AI41" s="59"/>
      <c r="AJ41" s="59"/>
      <c r="AK41" s="47"/>
      <c r="AL41" s="47"/>
      <c r="AM41" s="47"/>
      <c r="AN41" s="47"/>
      <c r="AO41" s="47"/>
      <c r="AP41" s="47"/>
      <c r="AQ41" s="47"/>
      <c r="AR41" s="47"/>
    </row>
    <row r="42" spans="1:44" ht="15" customHeight="1" x14ac:dyDescent="0.25">
      <c r="A42" s="74" t="s">
        <v>187</v>
      </c>
      <c r="B42" s="126"/>
      <c r="C42" s="126"/>
      <c r="D42" s="126"/>
      <c r="E42" s="77"/>
      <c r="F42" s="77"/>
      <c r="G42" s="77"/>
      <c r="H42" s="77"/>
      <c r="I42" s="325"/>
      <c r="J42" s="325"/>
      <c r="K42" s="325"/>
      <c r="L42" s="325"/>
      <c r="M42" s="59"/>
      <c r="N42" s="59"/>
      <c r="O42" s="59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59"/>
      <c r="AE42" s="59"/>
      <c r="AF42" s="59"/>
      <c r="AG42" s="59"/>
      <c r="AH42" s="59"/>
      <c r="AI42" s="59"/>
      <c r="AJ42" s="59"/>
      <c r="AK42" s="47"/>
      <c r="AL42" s="47"/>
      <c r="AM42" s="47"/>
      <c r="AN42" s="47"/>
      <c r="AO42" s="47"/>
      <c r="AP42" s="47"/>
      <c r="AQ42" s="47"/>
      <c r="AR42" s="47"/>
    </row>
    <row r="43" spans="1:44" ht="15" customHeight="1" x14ac:dyDescent="0.25">
      <c r="A43" s="60"/>
      <c r="B43" s="327"/>
      <c r="C43" s="327"/>
      <c r="D43" s="327"/>
      <c r="E43" s="328"/>
      <c r="F43" s="327"/>
      <c r="G43" s="327"/>
      <c r="H43" s="325"/>
      <c r="I43" s="325"/>
      <c r="J43" s="325"/>
      <c r="K43" s="325"/>
      <c r="L43" s="325"/>
      <c r="M43" s="59"/>
      <c r="N43" s="59"/>
      <c r="O43" s="59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59"/>
      <c r="AE43" s="59"/>
      <c r="AF43" s="59"/>
      <c r="AG43" s="59"/>
      <c r="AH43" s="59"/>
      <c r="AI43" s="59"/>
      <c r="AJ43" s="59"/>
      <c r="AK43" s="47"/>
      <c r="AL43" s="47"/>
      <c r="AM43" s="47"/>
      <c r="AN43" s="47"/>
      <c r="AO43" s="47"/>
      <c r="AP43" s="47"/>
      <c r="AQ43" s="47"/>
      <c r="AR43" s="47"/>
    </row>
    <row r="44" spans="1:44" ht="15" customHeight="1" x14ac:dyDescent="0.25">
      <c r="A44" s="329" t="s">
        <v>308</v>
      </c>
      <c r="B44" s="327"/>
      <c r="C44" s="327"/>
      <c r="D44" s="327"/>
      <c r="E44" s="328"/>
      <c r="F44" s="327"/>
      <c r="G44" s="327"/>
      <c r="H44" s="325"/>
      <c r="I44" s="325"/>
      <c r="J44" s="325"/>
      <c r="K44" s="325"/>
      <c r="L44" s="325"/>
      <c r="M44" s="59"/>
      <c r="N44" s="59"/>
      <c r="O44" s="59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59"/>
      <c r="AE44" s="59"/>
      <c r="AF44" s="59"/>
      <c r="AG44" s="59"/>
      <c r="AH44" s="59"/>
      <c r="AI44" s="59"/>
      <c r="AJ44" s="59"/>
      <c r="AK44" s="47"/>
      <c r="AL44" s="47"/>
      <c r="AM44" s="47"/>
      <c r="AN44" s="47"/>
      <c r="AO44" s="47"/>
      <c r="AP44" s="47"/>
      <c r="AQ44" s="47"/>
      <c r="AR44" s="47"/>
    </row>
    <row r="45" spans="1:44" ht="15" customHeight="1" x14ac:dyDescent="0.25">
      <c r="A45" s="329"/>
      <c r="B45" s="327"/>
      <c r="C45" s="327"/>
      <c r="D45" s="327"/>
      <c r="E45" s="327"/>
      <c r="F45" s="327"/>
      <c r="G45" s="327"/>
      <c r="H45" s="325"/>
      <c r="I45" s="325"/>
      <c r="J45" s="325"/>
      <c r="K45" s="325"/>
      <c r="L45" s="325"/>
      <c r="M45" s="59"/>
      <c r="N45" s="59"/>
      <c r="O45" s="59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59"/>
      <c r="AE45" s="59"/>
      <c r="AF45" s="59"/>
      <c r="AG45" s="59"/>
      <c r="AH45" s="59"/>
      <c r="AI45" s="59"/>
      <c r="AJ45" s="59"/>
      <c r="AK45" s="47"/>
      <c r="AL45" s="47"/>
      <c r="AM45" s="47"/>
      <c r="AN45" s="47"/>
      <c r="AO45" s="47"/>
      <c r="AP45" s="47"/>
      <c r="AQ45" s="47"/>
      <c r="AR45" s="47"/>
    </row>
    <row r="46" spans="1:44" ht="15" customHeight="1" x14ac:dyDescent="0.25">
      <c r="A46" s="329" t="s">
        <v>309</v>
      </c>
      <c r="B46" s="324"/>
      <c r="C46" s="324"/>
      <c r="D46" s="324"/>
      <c r="H46" s="325"/>
      <c r="I46" s="325"/>
      <c r="J46" s="325"/>
      <c r="K46" s="325"/>
      <c r="L46" s="325"/>
      <c r="M46" s="59"/>
      <c r="N46" s="59"/>
      <c r="O46" s="59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59"/>
      <c r="AE46" s="59"/>
      <c r="AF46" s="59"/>
      <c r="AG46" s="59"/>
      <c r="AH46" s="59"/>
      <c r="AI46" s="59"/>
      <c r="AJ46" s="59"/>
      <c r="AK46" s="47"/>
      <c r="AL46" s="47"/>
      <c r="AM46" s="47"/>
      <c r="AN46" s="47"/>
      <c r="AO46" s="47"/>
      <c r="AP46" s="47"/>
      <c r="AQ46" s="47"/>
      <c r="AR46" s="47"/>
    </row>
    <row r="47" spans="1:44" ht="15" customHeight="1" x14ac:dyDescent="0.25">
      <c r="H47" s="325"/>
      <c r="I47" s="325"/>
      <c r="J47" s="325"/>
      <c r="K47" s="325"/>
      <c r="L47" s="325"/>
      <c r="M47" s="59"/>
      <c r="N47" s="59"/>
      <c r="O47" s="59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59"/>
      <c r="AE47" s="59"/>
      <c r="AF47" s="59"/>
      <c r="AG47" s="59"/>
      <c r="AH47" s="59"/>
      <c r="AI47" s="59"/>
      <c r="AJ47" s="59"/>
      <c r="AK47" s="47"/>
      <c r="AL47" s="47"/>
      <c r="AM47" s="47"/>
      <c r="AN47" s="47"/>
      <c r="AO47" s="47"/>
      <c r="AP47" s="47"/>
      <c r="AQ47" s="47"/>
      <c r="AR47" s="47"/>
    </row>
    <row r="48" spans="1:44" ht="15" customHeight="1" x14ac:dyDescent="0.25">
      <c r="A48" s="329" t="s">
        <v>310</v>
      </c>
      <c r="B48" s="324"/>
      <c r="C48" s="324"/>
      <c r="D48" s="324"/>
      <c r="E48" s="324"/>
      <c r="F48" s="324"/>
      <c r="H48" s="325"/>
      <c r="I48" s="325"/>
      <c r="J48" s="325"/>
      <c r="K48" s="325"/>
      <c r="L48" s="325"/>
      <c r="M48" s="59"/>
      <c r="N48" s="59"/>
      <c r="O48" s="59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59"/>
      <c r="AE48" s="59"/>
      <c r="AF48" s="59"/>
      <c r="AG48" s="59"/>
      <c r="AH48" s="59"/>
      <c r="AI48" s="59"/>
      <c r="AJ48" s="59"/>
      <c r="AK48" s="47"/>
      <c r="AL48" s="47"/>
      <c r="AM48" s="47"/>
      <c r="AN48" s="47"/>
      <c r="AO48" s="47"/>
      <c r="AP48" s="47"/>
      <c r="AQ48" s="47"/>
      <c r="AR48" s="47"/>
    </row>
    <row r="49" spans="1:44" ht="15" customHeight="1" x14ac:dyDescent="0.25">
      <c r="A49" s="329"/>
      <c r="B49" s="324"/>
      <c r="C49" s="324"/>
      <c r="D49" s="324"/>
      <c r="E49" s="324"/>
      <c r="F49" s="324"/>
      <c r="G49" s="324"/>
      <c r="H49" s="325"/>
      <c r="I49" s="325"/>
      <c r="J49" s="325"/>
      <c r="K49" s="325"/>
      <c r="L49" s="325"/>
      <c r="M49" s="59"/>
      <c r="N49" s="59"/>
      <c r="O49" s="59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59"/>
      <c r="AE49" s="59"/>
      <c r="AF49" s="59"/>
      <c r="AG49" s="59"/>
      <c r="AH49" s="59"/>
      <c r="AI49" s="59"/>
      <c r="AJ49" s="59"/>
      <c r="AK49" s="47"/>
      <c r="AL49" s="47"/>
      <c r="AM49" s="47"/>
      <c r="AN49" s="47"/>
      <c r="AO49" s="47"/>
      <c r="AP49" s="47"/>
      <c r="AQ49" s="47"/>
      <c r="AR49" s="47"/>
    </row>
    <row r="50" spans="1:44" ht="15" customHeight="1" x14ac:dyDescent="0.25">
      <c r="A50" s="326" t="s">
        <v>311</v>
      </c>
      <c r="B50" s="324"/>
      <c r="C50" s="324"/>
      <c r="D50" s="324"/>
      <c r="E50" s="324"/>
      <c r="F50" s="324"/>
      <c r="G50" s="324"/>
      <c r="H50" s="325"/>
      <c r="I50" s="325"/>
      <c r="J50" s="325"/>
      <c r="K50" s="325"/>
      <c r="L50" s="325"/>
      <c r="M50" s="59"/>
      <c r="N50" s="59"/>
      <c r="O50" s="59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59"/>
      <c r="AE50" s="59"/>
      <c r="AF50" s="59"/>
      <c r="AG50" s="59"/>
      <c r="AH50" s="59"/>
      <c r="AI50" s="59"/>
      <c r="AJ50" s="59"/>
      <c r="AK50" s="47"/>
      <c r="AL50" s="47"/>
      <c r="AM50" s="47"/>
      <c r="AN50" s="47"/>
      <c r="AO50" s="47"/>
      <c r="AP50" s="47"/>
      <c r="AQ50" s="47"/>
      <c r="AR50" s="47"/>
    </row>
    <row r="51" spans="1:44" ht="15" customHeight="1" x14ac:dyDescent="0.25">
      <c r="I51" s="325"/>
      <c r="J51" s="325"/>
      <c r="K51" s="325"/>
      <c r="L51" s="325"/>
      <c r="M51" s="59"/>
      <c r="N51" s="59"/>
      <c r="O51" s="5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59"/>
      <c r="AE51" s="59"/>
      <c r="AF51" s="59"/>
      <c r="AG51" s="59"/>
      <c r="AH51" s="59"/>
      <c r="AI51" s="59"/>
      <c r="AJ51" s="59"/>
      <c r="AK51" s="47"/>
      <c r="AL51" s="47"/>
      <c r="AM51" s="47"/>
      <c r="AN51" s="47"/>
      <c r="AO51" s="47"/>
      <c r="AP51" s="47"/>
      <c r="AQ51" s="47"/>
      <c r="AR51" s="47"/>
    </row>
    <row r="52" spans="1:44" ht="15" customHeight="1" x14ac:dyDescent="0.25">
      <c r="G52" s="324"/>
      <c r="I52" s="325"/>
      <c r="J52" s="325"/>
      <c r="K52" s="325"/>
      <c r="L52" s="325"/>
      <c r="M52" s="59"/>
      <c r="N52" s="59"/>
      <c r="O52" s="59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59"/>
      <c r="AE52" s="59"/>
      <c r="AF52" s="59"/>
      <c r="AG52" s="59"/>
      <c r="AH52" s="59"/>
      <c r="AI52" s="59"/>
      <c r="AJ52" s="59"/>
      <c r="AK52" s="47"/>
      <c r="AL52" s="47"/>
      <c r="AM52" s="47"/>
      <c r="AN52" s="47"/>
      <c r="AO52" s="47"/>
      <c r="AP52" s="47"/>
      <c r="AQ52" s="47"/>
      <c r="AR52" s="47"/>
    </row>
    <row r="53" spans="1:44" ht="15" customHeight="1" x14ac:dyDescent="0.25">
      <c r="G53" s="324"/>
      <c r="I53" s="325"/>
      <c r="J53" s="325"/>
      <c r="K53" s="325"/>
      <c r="L53" s="325"/>
      <c r="M53" s="59"/>
      <c r="N53" s="59"/>
      <c r="O53" s="59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59"/>
      <c r="AE53" s="59"/>
      <c r="AF53" s="59"/>
      <c r="AG53" s="59"/>
      <c r="AH53" s="59"/>
      <c r="AI53" s="59"/>
      <c r="AJ53" s="59"/>
      <c r="AK53" s="47"/>
      <c r="AL53" s="47"/>
      <c r="AM53" s="47"/>
      <c r="AN53" s="47"/>
      <c r="AO53" s="47"/>
      <c r="AP53" s="47"/>
      <c r="AQ53" s="47"/>
      <c r="AR53" s="47"/>
    </row>
    <row r="54" spans="1:44" ht="15" customHeight="1" x14ac:dyDescent="0.25">
      <c r="G54" s="324"/>
      <c r="I54" s="325"/>
      <c r="J54" s="325"/>
      <c r="K54" s="325"/>
      <c r="L54" s="325"/>
      <c r="M54" s="59"/>
      <c r="N54" s="59"/>
      <c r="O54" s="59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59"/>
      <c r="AE54" s="59"/>
      <c r="AF54" s="59"/>
      <c r="AG54" s="59"/>
      <c r="AH54" s="59"/>
      <c r="AI54" s="59"/>
      <c r="AJ54" s="59"/>
      <c r="AK54" s="47"/>
      <c r="AL54" s="47"/>
      <c r="AM54" s="47"/>
      <c r="AN54" s="47"/>
      <c r="AO54" s="47"/>
      <c r="AP54" s="47"/>
      <c r="AQ54" s="47"/>
      <c r="AR54" s="47"/>
    </row>
    <row r="55" spans="1:44" ht="15" customHeight="1" x14ac:dyDescent="0.25">
      <c r="A55" s="330"/>
      <c r="B55" s="324"/>
      <c r="C55" s="324"/>
      <c r="D55" s="324"/>
      <c r="E55" s="324"/>
      <c r="F55" s="324"/>
      <c r="G55" s="324"/>
      <c r="H55" s="325"/>
      <c r="I55" s="325"/>
      <c r="J55" s="325"/>
      <c r="K55" s="325"/>
      <c r="L55" s="325"/>
      <c r="M55" s="59"/>
      <c r="N55" s="59"/>
      <c r="O55" s="59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59"/>
      <c r="AE55" s="59"/>
      <c r="AF55" s="59"/>
      <c r="AG55" s="59"/>
      <c r="AH55" s="59"/>
      <c r="AI55" s="59"/>
      <c r="AJ55" s="59"/>
      <c r="AK55" s="47"/>
      <c r="AL55" s="47"/>
      <c r="AM55" s="47"/>
      <c r="AN55" s="47"/>
      <c r="AO55" s="47"/>
      <c r="AP55" s="47"/>
      <c r="AQ55" s="47"/>
      <c r="AR55" s="47"/>
    </row>
    <row r="56" spans="1:44" ht="15" x14ac:dyDescent="0.25">
      <c r="B56" s="324"/>
      <c r="C56" s="324"/>
      <c r="D56" s="324"/>
      <c r="E56" s="324"/>
      <c r="F56" s="324"/>
      <c r="G56" s="324"/>
      <c r="H56" s="325"/>
      <c r="I56" s="325"/>
      <c r="J56" s="325"/>
      <c r="K56" s="325"/>
      <c r="L56" s="325"/>
      <c r="M56" s="59"/>
      <c r="N56" s="59"/>
      <c r="O56" s="59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  <c r="AE56" s="59"/>
      <c r="AF56" s="59"/>
      <c r="AG56" s="59"/>
      <c r="AH56" s="59"/>
      <c r="AI56" s="59"/>
      <c r="AJ56" s="59"/>
      <c r="AK56" s="47"/>
      <c r="AL56" s="47"/>
      <c r="AM56" s="47"/>
      <c r="AN56" s="47"/>
      <c r="AO56" s="47"/>
      <c r="AP56" s="47"/>
      <c r="AQ56" s="47"/>
      <c r="AR56" s="47"/>
    </row>
    <row r="57" spans="1:44" ht="15" x14ac:dyDescent="0.25">
      <c r="A57" s="329"/>
      <c r="B57" s="324"/>
      <c r="C57" s="324"/>
      <c r="D57" s="324"/>
      <c r="E57" s="324"/>
      <c r="F57" s="324"/>
      <c r="G57" s="324"/>
      <c r="H57" s="325"/>
      <c r="I57" s="325"/>
      <c r="J57" s="325"/>
      <c r="K57" s="325"/>
      <c r="L57" s="325"/>
      <c r="M57" s="59"/>
      <c r="N57" s="59"/>
      <c r="O57" s="5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  <c r="AF57" s="59"/>
      <c r="AG57" s="59"/>
      <c r="AH57" s="59"/>
      <c r="AI57" s="59"/>
      <c r="AJ57" s="59"/>
      <c r="AK57" s="47"/>
      <c r="AL57" s="47"/>
      <c r="AM57" s="47"/>
      <c r="AN57" s="47"/>
      <c r="AO57" s="47"/>
      <c r="AP57" s="47"/>
      <c r="AQ57" s="47"/>
      <c r="AR57" s="47"/>
    </row>
    <row r="58" spans="1:44" ht="15" x14ac:dyDescent="0.25">
      <c r="A58" s="329"/>
      <c r="B58" s="324"/>
      <c r="C58" s="324"/>
      <c r="D58" s="324"/>
      <c r="E58" s="324"/>
      <c r="F58" s="324"/>
      <c r="G58" s="324"/>
      <c r="H58" s="325"/>
      <c r="I58" s="325"/>
      <c r="J58" s="325"/>
      <c r="K58" s="325"/>
      <c r="L58" s="325"/>
      <c r="M58" s="59"/>
      <c r="N58" s="59"/>
      <c r="O58" s="59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59"/>
      <c r="AE58" s="59"/>
      <c r="AF58" s="59"/>
      <c r="AG58" s="59"/>
      <c r="AH58" s="59"/>
      <c r="AI58" s="59"/>
      <c r="AJ58" s="59"/>
      <c r="AK58" s="47"/>
      <c r="AL58" s="47"/>
      <c r="AM58" s="47"/>
      <c r="AN58" s="47"/>
      <c r="AO58" s="47"/>
      <c r="AP58" s="47"/>
      <c r="AQ58" s="47"/>
      <c r="AR58" s="47"/>
    </row>
    <row r="59" spans="1:44" ht="15" x14ac:dyDescent="0.25">
      <c r="A59" s="329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59"/>
      <c r="N59" s="59"/>
      <c r="O59" s="59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59"/>
      <c r="AE59" s="59"/>
      <c r="AF59" s="59"/>
      <c r="AG59" s="59"/>
      <c r="AH59" s="59"/>
      <c r="AI59" s="59"/>
      <c r="AJ59" s="59"/>
      <c r="AK59" s="47"/>
      <c r="AL59" s="47"/>
      <c r="AM59" s="47"/>
      <c r="AN59" s="47"/>
      <c r="AO59" s="47"/>
      <c r="AP59" s="47"/>
      <c r="AQ59" s="47"/>
      <c r="AR59" s="47"/>
    </row>
    <row r="60" spans="1:44" ht="15" x14ac:dyDescent="0.25">
      <c r="A60" s="329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</row>
    <row r="61" spans="1:44" ht="15" x14ac:dyDescent="0.25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44" ht="15" x14ac:dyDescent="0.25">
      <c r="A62" s="326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</row>
    <row r="63" spans="1:44" ht="15" x14ac:dyDescent="0.25">
      <c r="A63" s="325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</row>
    <row r="64" spans="1:44" ht="15" x14ac:dyDescent="0.25">
      <c r="A64" s="329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</row>
    <row r="65" spans="1:12" ht="15" x14ac:dyDescent="0.25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</row>
    <row r="66" spans="1:12" ht="15" x14ac:dyDescent="0.25">
      <c r="A66" s="329"/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</row>
    <row r="67" spans="1:12" ht="15" x14ac:dyDescent="0.25">
      <c r="A67" s="329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</row>
    <row r="68" spans="1:12" ht="15" x14ac:dyDescent="0.25">
      <c r="A68" s="329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</row>
    <row r="69" spans="1:12" ht="15" x14ac:dyDescent="0.25">
      <c r="A69" s="325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</row>
    <row r="70" spans="1:12" ht="15" x14ac:dyDescent="0.25">
      <c r="A70" s="326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</row>
    <row r="71" spans="1:12" ht="15" x14ac:dyDescent="0.25">
      <c r="A71" s="325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</row>
    <row r="72" spans="1:12" ht="15" x14ac:dyDescent="0.25">
      <c r="A72" s="329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</row>
    <row r="73" spans="1:12" ht="15" x14ac:dyDescent="0.25">
      <c r="A73" s="325"/>
      <c r="B73" s="325"/>
      <c r="C73" s="325"/>
      <c r="D73" s="325"/>
      <c r="E73" s="325"/>
      <c r="F73" s="325"/>
      <c r="G73" s="325"/>
      <c r="H73" s="325"/>
      <c r="I73" s="325"/>
      <c r="J73" s="325"/>
      <c r="K73" s="325"/>
      <c r="L73" s="325"/>
    </row>
    <row r="74" spans="1:12" ht="15" x14ac:dyDescent="0.25">
      <c r="A74" s="329"/>
      <c r="B74" s="325"/>
      <c r="C74" s="325"/>
      <c r="D74" s="325"/>
      <c r="E74" s="325"/>
      <c r="F74" s="325"/>
      <c r="G74" s="325"/>
      <c r="H74" s="325"/>
      <c r="I74" s="325"/>
      <c r="J74" s="325"/>
      <c r="K74" s="325"/>
      <c r="L74" s="325"/>
    </row>
    <row r="75" spans="1:12" ht="15" x14ac:dyDescent="0.25">
      <c r="A75" s="325"/>
      <c r="B75" s="325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5" x14ac:dyDescent="0.25">
      <c r="A76" s="329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</row>
    <row r="77" spans="1:12" ht="15" x14ac:dyDescent="0.25">
      <c r="A77" s="325"/>
      <c r="B77" s="325"/>
      <c r="C77" s="325"/>
      <c r="D77" s="325"/>
      <c r="E77" s="325"/>
      <c r="F77" s="325"/>
      <c r="G77" s="325"/>
      <c r="H77" s="325"/>
      <c r="I77" s="325"/>
      <c r="J77" s="325"/>
      <c r="K77" s="325"/>
      <c r="L77" s="325"/>
    </row>
    <row r="78" spans="1:12" ht="15" x14ac:dyDescent="0.25">
      <c r="A78" s="326"/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</row>
    <row r="79" spans="1:12" ht="15" x14ac:dyDescent="0.25">
      <c r="A79" s="325"/>
      <c r="B79" s="325"/>
      <c r="C79" s="325"/>
      <c r="D79" s="325"/>
      <c r="E79" s="325"/>
      <c r="F79" s="325"/>
      <c r="G79" s="325"/>
      <c r="H79" s="325"/>
      <c r="I79" s="325"/>
      <c r="J79" s="325"/>
      <c r="K79" s="325"/>
      <c r="L79" s="325"/>
    </row>
    <row r="80" spans="1:12" ht="15" x14ac:dyDescent="0.25">
      <c r="A80" s="329"/>
      <c r="B80" s="325"/>
      <c r="C80" s="325"/>
      <c r="D80" s="325"/>
      <c r="E80" s="325"/>
      <c r="F80" s="325"/>
      <c r="G80" s="325"/>
      <c r="H80" s="325"/>
      <c r="I80" s="325"/>
      <c r="J80" s="325"/>
      <c r="K80" s="325"/>
      <c r="L80" s="325"/>
    </row>
    <row r="81" spans="1:12" ht="15" x14ac:dyDescent="0.25">
      <c r="A81" s="325"/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325"/>
    </row>
    <row r="82" spans="1:12" ht="15" x14ac:dyDescent="0.25">
      <c r="A82" s="329"/>
      <c r="B82" s="325"/>
      <c r="C82" s="325"/>
      <c r="D82" s="325"/>
      <c r="E82" s="325"/>
      <c r="F82" s="325"/>
      <c r="G82" s="325"/>
      <c r="H82" s="325"/>
      <c r="I82" s="325"/>
      <c r="J82" s="325"/>
      <c r="K82" s="325"/>
      <c r="L82" s="325"/>
    </row>
    <row r="83" spans="1:12" ht="15" x14ac:dyDescent="0.25">
      <c r="A83" s="325"/>
      <c r="B83" s="325"/>
      <c r="C83" s="325"/>
      <c r="D83" s="325"/>
      <c r="E83" s="325"/>
      <c r="F83" s="325"/>
      <c r="G83" s="325"/>
      <c r="H83" s="325"/>
      <c r="I83" s="325"/>
      <c r="J83" s="325"/>
      <c r="K83" s="325"/>
      <c r="L83" s="325"/>
    </row>
    <row r="84" spans="1:12" ht="15" x14ac:dyDescent="0.25">
      <c r="A84" s="329"/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</row>
    <row r="85" spans="1:12" ht="15" x14ac:dyDescent="0.25">
      <c r="A85" s="59"/>
      <c r="B85" s="59"/>
      <c r="C85" s="59"/>
      <c r="D85" s="59"/>
      <c r="E85" s="59"/>
      <c r="F85" s="59"/>
      <c r="G85" s="59"/>
    </row>
    <row r="86" spans="1:12" ht="15" x14ac:dyDescent="0.25">
      <c r="A86" s="74"/>
      <c r="B86" s="59"/>
      <c r="C86" s="59"/>
      <c r="D86" s="59"/>
      <c r="E86" s="59"/>
      <c r="F86" s="59"/>
      <c r="G86" s="59"/>
    </row>
    <row r="87" spans="1:12" ht="15" x14ac:dyDescent="0.25">
      <c r="A87" s="59"/>
      <c r="B87" s="59"/>
      <c r="C87" s="59"/>
      <c r="D87" s="59"/>
      <c r="E87" s="59"/>
      <c r="F87" s="59"/>
      <c r="G87" s="59"/>
    </row>
    <row r="88" spans="1:12" ht="15" x14ac:dyDescent="0.25">
      <c r="A88" s="77"/>
      <c r="B88" s="59"/>
      <c r="C88" s="59"/>
      <c r="D88" s="59"/>
      <c r="E88" s="59"/>
      <c r="F88" s="59"/>
      <c r="G88" s="59"/>
    </row>
    <row r="89" spans="1:12" ht="15" x14ac:dyDescent="0.25">
      <c r="A89" s="59"/>
      <c r="B89" s="59"/>
      <c r="C89" s="59"/>
      <c r="D89" s="59"/>
      <c r="E89" s="59"/>
      <c r="F89" s="59"/>
      <c r="G89" s="59"/>
    </row>
    <row r="90" spans="1:12" ht="15" x14ac:dyDescent="0.25">
      <c r="A90" s="77"/>
      <c r="B90" s="59"/>
      <c r="C90" s="59"/>
      <c r="D90" s="59"/>
      <c r="E90" s="59"/>
      <c r="F90" s="59"/>
      <c r="G90" s="59"/>
    </row>
    <row r="91" spans="1:12" ht="15" x14ac:dyDescent="0.25">
      <c r="A91" s="59"/>
      <c r="B91" s="59"/>
      <c r="C91" s="59"/>
      <c r="D91" s="59"/>
      <c r="E91" s="59"/>
      <c r="F91" s="59"/>
      <c r="G91" s="59"/>
    </row>
    <row r="92" spans="1:12" ht="15" x14ac:dyDescent="0.25">
      <c r="A92" s="77"/>
      <c r="B92" s="59"/>
      <c r="C92" s="59"/>
      <c r="D92" s="59"/>
      <c r="E92" s="59"/>
      <c r="F92" s="59"/>
      <c r="G92" s="59"/>
    </row>
    <row r="93" spans="1:12" ht="15" x14ac:dyDescent="0.25">
      <c r="A93" s="59"/>
      <c r="B93" s="59"/>
      <c r="C93" s="59"/>
      <c r="D93" s="59"/>
      <c r="E93" s="59"/>
      <c r="F93" s="59"/>
      <c r="G93" s="59"/>
    </row>
    <row r="94" spans="1:12" ht="15" x14ac:dyDescent="0.25">
      <c r="A94" s="74"/>
      <c r="B94" s="59"/>
      <c r="C94" s="59"/>
      <c r="D94" s="59"/>
      <c r="E94" s="59"/>
      <c r="F94" s="59"/>
      <c r="G94" s="59"/>
    </row>
    <row r="95" spans="1:12" ht="15" x14ac:dyDescent="0.25">
      <c r="A95" s="59"/>
      <c r="B95" s="59"/>
      <c r="C95" s="59"/>
      <c r="D95" s="59"/>
      <c r="E95" s="59"/>
      <c r="F95" s="59"/>
      <c r="G95" s="59"/>
    </row>
    <row r="96" spans="1:12" ht="15" x14ac:dyDescent="0.25">
      <c r="A96" s="77"/>
      <c r="B96" s="59"/>
      <c r="C96" s="59"/>
      <c r="D96" s="59"/>
      <c r="E96" s="59"/>
      <c r="F96" s="59"/>
      <c r="G96" s="59"/>
    </row>
    <row r="97" spans="1:7" ht="15" x14ac:dyDescent="0.25">
      <c r="A97" s="59"/>
      <c r="B97" s="59"/>
      <c r="C97" s="59"/>
      <c r="D97" s="59"/>
      <c r="E97" s="59"/>
      <c r="F97" s="59"/>
      <c r="G97" s="59"/>
    </row>
    <row r="98" spans="1:7" ht="15" x14ac:dyDescent="0.25">
      <c r="A98" s="59"/>
      <c r="B98" s="59"/>
      <c r="C98" s="59"/>
      <c r="D98" s="59"/>
      <c r="E98" s="59"/>
      <c r="F98" s="59"/>
      <c r="G98" s="59"/>
    </row>
    <row r="99" spans="1:7" ht="15" x14ac:dyDescent="0.25">
      <c r="A99" s="59"/>
      <c r="B99" s="59"/>
      <c r="C99" s="59"/>
      <c r="D99" s="59"/>
      <c r="E99" s="59"/>
      <c r="F99" s="59"/>
      <c r="G99" s="59"/>
    </row>
    <row r="100" spans="1:7" ht="15" x14ac:dyDescent="0.25">
      <c r="A100" s="59"/>
      <c r="B100" s="59"/>
      <c r="C100" s="59"/>
      <c r="D100" s="59"/>
      <c r="E100" s="59"/>
      <c r="F100" s="59"/>
      <c r="G100" s="59"/>
    </row>
    <row r="101" spans="1:7" ht="15" x14ac:dyDescent="0.25">
      <c r="A101" s="59"/>
      <c r="B101" s="59"/>
      <c r="C101" s="59"/>
      <c r="D101" s="59"/>
      <c r="E101" s="59"/>
      <c r="F101" s="59"/>
      <c r="G101" s="59"/>
    </row>
    <row r="102" spans="1:7" ht="15" x14ac:dyDescent="0.25">
      <c r="A102" s="59"/>
      <c r="B102" s="59"/>
      <c r="C102" s="59"/>
      <c r="D102" s="59"/>
      <c r="E102" s="59"/>
      <c r="F102" s="59"/>
      <c r="G102" s="59"/>
    </row>
    <row r="103" spans="1:7" ht="15" x14ac:dyDescent="0.25">
      <c r="A103" s="59"/>
      <c r="B103" s="59"/>
      <c r="C103" s="59"/>
      <c r="D103" s="59"/>
      <c r="E103" s="59"/>
      <c r="F103" s="59"/>
      <c r="G103" s="59"/>
    </row>
    <row r="104" spans="1:7" ht="15" x14ac:dyDescent="0.25">
      <c r="A104" s="59"/>
      <c r="B104" s="59"/>
      <c r="C104" s="59"/>
      <c r="D104" s="59"/>
      <c r="E104" s="59"/>
      <c r="F104" s="59"/>
      <c r="G104" s="59"/>
    </row>
    <row r="105" spans="1:7" ht="15" x14ac:dyDescent="0.25">
      <c r="A105" s="59"/>
      <c r="B105" s="59"/>
      <c r="C105" s="59"/>
      <c r="D105" s="59"/>
      <c r="E105" s="59"/>
      <c r="F105" s="59"/>
      <c r="G105" s="59"/>
    </row>
    <row r="106" spans="1:7" ht="15" x14ac:dyDescent="0.25">
      <c r="A106" s="59"/>
      <c r="B106" s="59"/>
      <c r="C106" s="59"/>
      <c r="D106" s="59"/>
      <c r="E106" s="59"/>
      <c r="F106" s="59"/>
      <c r="G106" s="59"/>
    </row>
    <row r="107" spans="1:7" ht="15" x14ac:dyDescent="0.25">
      <c r="A107" s="59"/>
      <c r="B107" s="59"/>
      <c r="C107" s="59"/>
      <c r="D107" s="59"/>
      <c r="E107" s="59"/>
      <c r="F107" s="59"/>
      <c r="G107" s="59"/>
    </row>
    <row r="108" spans="1:7" ht="15" x14ac:dyDescent="0.25">
      <c r="A108" s="59"/>
      <c r="B108" s="59"/>
      <c r="C108" s="59"/>
      <c r="D108" s="59"/>
      <c r="E108" s="59"/>
      <c r="F108" s="59"/>
      <c r="G108" s="59"/>
    </row>
    <row r="109" spans="1:7" ht="15" x14ac:dyDescent="0.25">
      <c r="A109" s="59"/>
      <c r="B109" s="59"/>
      <c r="C109" s="59"/>
      <c r="D109" s="59"/>
      <c r="E109" s="59"/>
      <c r="F109" s="59"/>
      <c r="G109" s="59"/>
    </row>
    <row r="110" spans="1:7" ht="15" x14ac:dyDescent="0.25">
      <c r="A110" s="59"/>
      <c r="B110" s="59"/>
      <c r="C110" s="59"/>
      <c r="D110" s="59"/>
      <c r="E110" s="59"/>
      <c r="F110" s="59"/>
      <c r="G110" s="59"/>
    </row>
    <row r="111" spans="1:7" ht="15" x14ac:dyDescent="0.25">
      <c r="A111" s="59"/>
      <c r="B111" s="59"/>
      <c r="C111" s="59"/>
      <c r="D111" s="59"/>
      <c r="E111" s="59"/>
      <c r="F111" s="59"/>
      <c r="G111" s="59"/>
    </row>
    <row r="112" spans="1:7" ht="15" x14ac:dyDescent="0.25">
      <c r="A112" s="59"/>
      <c r="B112" s="59"/>
      <c r="C112" s="59"/>
      <c r="D112" s="59"/>
      <c r="E112" s="59"/>
      <c r="F112" s="59"/>
      <c r="G112" s="59"/>
    </row>
    <row r="113" spans="1:7" ht="15" x14ac:dyDescent="0.25">
      <c r="A113" s="59"/>
      <c r="B113" s="59"/>
      <c r="C113" s="59"/>
      <c r="D113" s="59"/>
      <c r="E113" s="59"/>
      <c r="F113" s="59"/>
      <c r="G113" s="59"/>
    </row>
  </sheetData>
  <printOptions headings="1"/>
  <pageMargins left="0.75" right="0.75" top="1" bottom="1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0665-A5F9-4761-B073-CCBB16A10C24}">
  <sheetPr>
    <tabColor rgb="FFFFFF00"/>
    <pageSetUpPr fitToPage="1"/>
  </sheetPr>
  <dimension ref="A1:S42"/>
  <sheetViews>
    <sheetView tabSelected="1" topLeftCell="A13" workbookViewId="0">
      <selection activeCell="D40" sqref="D40"/>
    </sheetView>
  </sheetViews>
  <sheetFormatPr defaultRowHeight="15" x14ac:dyDescent="0.25"/>
  <cols>
    <col min="1" max="1" width="11.28515625" customWidth="1"/>
    <col min="2" max="3" width="10.28515625" customWidth="1"/>
    <col min="4" max="4" width="62.140625" customWidth="1"/>
    <col min="5" max="5" width="12.85546875" customWidth="1"/>
    <col min="6" max="7" width="12.42578125" customWidth="1"/>
    <col min="8" max="8" width="12.85546875" customWidth="1"/>
    <col min="9" max="9" width="11.85546875" customWidth="1"/>
    <col min="10" max="10" width="12.140625" customWidth="1"/>
    <col min="11" max="11" width="11.28515625" customWidth="1"/>
    <col min="12" max="12" width="12.85546875" customWidth="1"/>
    <col min="13" max="13" width="11.28515625" customWidth="1"/>
    <col min="14" max="14" width="12" customWidth="1"/>
    <col min="15" max="15" width="12.7109375" customWidth="1"/>
    <col min="16" max="16" width="13.28515625" customWidth="1"/>
    <col min="17" max="17" width="10.7109375" customWidth="1"/>
    <col min="18" max="18" width="12.7109375" customWidth="1"/>
    <col min="28" max="28" width="13.85546875" customWidth="1"/>
  </cols>
  <sheetData>
    <row r="1" spans="1:19" x14ac:dyDescent="0.25">
      <c r="A1" s="249" t="s">
        <v>25</v>
      </c>
      <c r="B1" s="361"/>
      <c r="C1" s="250" t="str">
        <f>'2021 Eligible Recovery Summary '!C1</f>
        <v>0/0/0000</v>
      </c>
      <c r="D1" s="361"/>
      <c r="E1" s="361"/>
      <c r="F1" s="361"/>
      <c r="G1" s="361"/>
      <c r="H1" s="362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19" x14ac:dyDescent="0.25">
      <c r="A2" s="5" t="s">
        <v>26</v>
      </c>
      <c r="B2" s="213"/>
      <c r="C2" s="314">
        <f>'2021 Eligible Recovery Summary '!C2</f>
        <v>0</v>
      </c>
      <c r="D2" s="213"/>
      <c r="E2" s="213"/>
      <c r="F2" s="213"/>
      <c r="G2" s="213"/>
      <c r="H2" s="36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25">
      <c r="A3" s="5" t="s">
        <v>28</v>
      </c>
      <c r="B3" s="213"/>
      <c r="C3" s="314">
        <f>'2021 Eligible Recovery Summary '!C3</f>
        <v>0</v>
      </c>
      <c r="D3" s="213"/>
      <c r="E3" s="213"/>
      <c r="F3" s="213"/>
      <c r="G3" s="213"/>
      <c r="H3" s="363"/>
      <c r="I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19" ht="15.75" thickBot="1" x14ac:dyDescent="0.3">
      <c r="A4" s="39" t="s">
        <v>27</v>
      </c>
      <c r="B4" s="217"/>
      <c r="C4" s="315">
        <f>'2021 RoR ILEC Interstate Rates'!C4</f>
        <v>0</v>
      </c>
      <c r="D4" s="217"/>
      <c r="E4" s="217"/>
      <c r="F4" s="217"/>
      <c r="G4" s="217"/>
      <c r="H4" s="364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x14ac:dyDescent="0.25">
      <c r="A5" s="365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1:19" ht="15.75" thickBot="1" x14ac:dyDescent="0.3">
      <c r="A6" s="213"/>
      <c r="B6" s="365"/>
      <c r="C6" s="213"/>
      <c r="D6" s="213"/>
      <c r="E6" s="213"/>
      <c r="F6" s="366"/>
      <c r="G6" s="366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spans="1:19" ht="15.75" thickBot="1" x14ac:dyDescent="0.3">
      <c r="A7" s="335" t="s">
        <v>239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8"/>
      <c r="M7" s="10"/>
      <c r="N7" s="10"/>
      <c r="O7" s="213"/>
      <c r="P7" s="213"/>
      <c r="Q7" s="213"/>
      <c r="R7" s="213"/>
      <c r="S7" s="213"/>
    </row>
    <row r="8" spans="1:19" ht="116.25" thickBot="1" x14ac:dyDescent="0.3">
      <c r="A8" s="1" t="s">
        <v>12</v>
      </c>
      <c r="B8" s="1" t="s">
        <v>3</v>
      </c>
      <c r="C8" s="1" t="s">
        <v>4</v>
      </c>
      <c r="D8" s="1" t="s">
        <v>364</v>
      </c>
      <c r="E8" s="1" t="s">
        <v>240</v>
      </c>
      <c r="F8" s="367" t="s">
        <v>365</v>
      </c>
      <c r="G8" s="367" t="s">
        <v>366</v>
      </c>
      <c r="H8" s="584" t="s">
        <v>378</v>
      </c>
      <c r="I8" s="368" t="s">
        <v>363</v>
      </c>
      <c r="J8" s="368" t="s">
        <v>362</v>
      </c>
      <c r="K8" s="368" t="s">
        <v>244</v>
      </c>
      <c r="L8" s="367" t="s">
        <v>246</v>
      </c>
      <c r="M8" s="557"/>
      <c r="N8" s="558"/>
      <c r="O8" s="213"/>
      <c r="P8" s="213"/>
      <c r="Q8" s="213"/>
      <c r="R8" s="213"/>
      <c r="S8" s="213"/>
    </row>
    <row r="9" spans="1:19" ht="27" thickBot="1" x14ac:dyDescent="0.3">
      <c r="A9" s="367" t="s">
        <v>6</v>
      </c>
      <c r="B9" s="367" t="s">
        <v>6</v>
      </c>
      <c r="C9" s="367" t="s">
        <v>6</v>
      </c>
      <c r="D9" s="1" t="s">
        <v>44</v>
      </c>
      <c r="E9" s="367" t="s">
        <v>6</v>
      </c>
      <c r="F9" s="367" t="s">
        <v>6</v>
      </c>
      <c r="G9" s="367" t="s">
        <v>6</v>
      </c>
      <c r="H9" s="582" t="s">
        <v>71</v>
      </c>
      <c r="I9" s="368" t="s">
        <v>237</v>
      </c>
      <c r="J9" s="368" t="s">
        <v>238</v>
      </c>
      <c r="K9" s="368" t="s">
        <v>245</v>
      </c>
      <c r="L9" s="367" t="s">
        <v>166</v>
      </c>
      <c r="M9" s="557"/>
      <c r="N9" s="558"/>
      <c r="O9" s="213"/>
      <c r="P9" s="213"/>
      <c r="Q9" s="213"/>
      <c r="R9" s="213"/>
      <c r="S9" s="213"/>
    </row>
    <row r="10" spans="1:19" x14ac:dyDescent="0.25">
      <c r="A10" s="369"/>
      <c r="B10" s="370"/>
      <c r="C10" s="370"/>
      <c r="D10" s="13" t="s">
        <v>361</v>
      </c>
      <c r="E10" s="370"/>
      <c r="F10" s="370"/>
      <c r="G10" s="370"/>
      <c r="H10" s="370"/>
      <c r="I10" s="370"/>
      <c r="J10" s="370"/>
      <c r="K10" s="370"/>
      <c r="L10" s="562"/>
      <c r="M10" s="559"/>
      <c r="N10" s="214"/>
      <c r="O10" s="213"/>
      <c r="P10" s="213"/>
      <c r="Q10" s="213"/>
      <c r="R10" s="213"/>
      <c r="S10" s="213"/>
    </row>
    <row r="11" spans="1:19" x14ac:dyDescent="0.25">
      <c r="A11" s="371"/>
      <c r="B11" s="372"/>
      <c r="C11" s="372"/>
      <c r="D11" s="15" t="s">
        <v>241</v>
      </c>
      <c r="E11" s="372"/>
      <c r="F11" s="372"/>
      <c r="G11" s="372"/>
      <c r="H11" s="372"/>
      <c r="I11" s="372"/>
      <c r="J11" s="372"/>
      <c r="K11" s="372"/>
      <c r="L11" s="563"/>
      <c r="M11" s="559"/>
      <c r="N11" s="214"/>
      <c r="O11" s="213"/>
      <c r="P11" s="213"/>
      <c r="Q11" s="213"/>
      <c r="R11" s="213"/>
      <c r="S11" s="213"/>
    </row>
    <row r="12" spans="1:19" x14ac:dyDescent="0.25">
      <c r="A12" s="371"/>
      <c r="B12" s="372"/>
      <c r="C12" s="372"/>
      <c r="D12" s="372"/>
      <c r="E12" s="372"/>
      <c r="F12" s="372"/>
      <c r="G12" s="372"/>
      <c r="H12" s="372"/>
      <c r="I12" s="374">
        <f>F12*H12</f>
        <v>0</v>
      </c>
      <c r="J12" s="374">
        <f>G12*H12</f>
        <v>0</v>
      </c>
      <c r="K12" s="374">
        <f>(I12-J12)</f>
        <v>0</v>
      </c>
      <c r="L12" s="564"/>
      <c r="M12" s="560"/>
      <c r="N12" s="560"/>
      <c r="O12" s="213"/>
      <c r="P12" s="213"/>
      <c r="Q12" s="213"/>
      <c r="R12" s="213"/>
      <c r="S12" s="213"/>
    </row>
    <row r="13" spans="1:19" x14ac:dyDescent="0.25">
      <c r="A13" s="371"/>
      <c r="B13" s="372"/>
      <c r="C13" s="372"/>
      <c r="D13" s="372"/>
      <c r="E13" s="372"/>
      <c r="F13" s="372"/>
      <c r="G13" s="372"/>
      <c r="H13" s="372"/>
      <c r="I13" s="374">
        <f>F13*H13</f>
        <v>0</v>
      </c>
      <c r="J13" s="374">
        <f>G13*H13</f>
        <v>0</v>
      </c>
      <c r="K13" s="374">
        <f t="shared" ref="K13:K16" si="0">(I13-J13)</f>
        <v>0</v>
      </c>
      <c r="L13" s="564"/>
      <c r="M13" s="560"/>
      <c r="N13" s="560"/>
      <c r="O13" s="213"/>
      <c r="P13" s="213"/>
      <c r="Q13" s="213"/>
      <c r="R13" s="213"/>
      <c r="S13" s="213"/>
    </row>
    <row r="14" spans="1:19" x14ac:dyDescent="0.25">
      <c r="A14" s="371"/>
      <c r="B14" s="372"/>
      <c r="C14" s="372"/>
      <c r="D14" s="372"/>
      <c r="E14" s="372"/>
      <c r="F14" s="372"/>
      <c r="G14" s="372"/>
      <c r="H14" s="372"/>
      <c r="I14" s="374">
        <f>F14*H14</f>
        <v>0</v>
      </c>
      <c r="J14" s="374">
        <f>G14*H14</f>
        <v>0</v>
      </c>
      <c r="K14" s="374">
        <f t="shared" si="0"/>
        <v>0</v>
      </c>
      <c r="L14" s="564"/>
      <c r="M14" s="560"/>
      <c r="N14" s="560"/>
      <c r="O14" s="213"/>
      <c r="P14" s="213"/>
      <c r="Q14" s="213"/>
      <c r="R14" s="213"/>
      <c r="S14" s="213"/>
    </row>
    <row r="15" spans="1:19" x14ac:dyDescent="0.25">
      <c r="A15" s="371"/>
      <c r="B15" s="372"/>
      <c r="C15" s="372"/>
      <c r="D15" s="372"/>
      <c r="E15" s="372"/>
      <c r="F15" s="372"/>
      <c r="G15" s="372"/>
      <c r="H15" s="375"/>
      <c r="I15" s="374">
        <f>F15*H15</f>
        <v>0</v>
      </c>
      <c r="J15" s="374">
        <f>G15*H15</f>
        <v>0</v>
      </c>
      <c r="K15" s="374">
        <f t="shared" si="0"/>
        <v>0</v>
      </c>
      <c r="L15" s="564"/>
      <c r="M15" s="560"/>
      <c r="N15" s="560"/>
      <c r="O15" s="213"/>
      <c r="P15" s="213"/>
      <c r="Q15" s="213"/>
      <c r="R15" s="213"/>
      <c r="S15" s="213"/>
    </row>
    <row r="16" spans="1:19" x14ac:dyDescent="0.25">
      <c r="A16" s="371"/>
      <c r="B16" s="372"/>
      <c r="C16" s="372"/>
      <c r="D16" s="372"/>
      <c r="E16" s="372"/>
      <c r="F16" s="372"/>
      <c r="G16" s="372"/>
      <c r="H16" s="376"/>
      <c r="I16" s="374">
        <f>F16*H16</f>
        <v>0</v>
      </c>
      <c r="J16" s="374">
        <f>G16*H16</f>
        <v>0</v>
      </c>
      <c r="K16" s="374">
        <f t="shared" si="0"/>
        <v>0</v>
      </c>
      <c r="L16" s="563"/>
      <c r="M16" s="560"/>
      <c r="N16" s="560"/>
      <c r="O16" s="213"/>
      <c r="P16" s="213"/>
      <c r="Q16" s="213"/>
      <c r="R16" s="213"/>
      <c r="S16" s="213"/>
    </row>
    <row r="17" spans="1:19" x14ac:dyDescent="0.25">
      <c r="A17" s="371"/>
      <c r="B17" s="372"/>
      <c r="C17" s="372"/>
      <c r="D17" s="15" t="s">
        <v>242</v>
      </c>
      <c r="E17" s="372"/>
      <c r="F17" s="372"/>
      <c r="G17" s="372"/>
      <c r="H17" s="376"/>
      <c r="I17" s="373"/>
      <c r="J17" s="373"/>
      <c r="K17" s="373"/>
      <c r="L17" s="565"/>
      <c r="M17" s="561"/>
      <c r="N17" s="561"/>
      <c r="O17" s="213"/>
      <c r="P17" s="213"/>
      <c r="Q17" s="213"/>
      <c r="R17" s="213"/>
      <c r="S17" s="213"/>
    </row>
    <row r="18" spans="1:19" x14ac:dyDescent="0.25">
      <c r="A18" s="371"/>
      <c r="B18" s="372"/>
      <c r="C18" s="372"/>
      <c r="D18" s="372"/>
      <c r="E18" s="372"/>
      <c r="F18" s="372"/>
      <c r="G18" s="372"/>
      <c r="H18" s="372"/>
      <c r="I18" s="374">
        <f>F18*H18</f>
        <v>0</v>
      </c>
      <c r="J18" s="374">
        <f>G18*H18</f>
        <v>0</v>
      </c>
      <c r="K18" s="374">
        <f>(I18-J18)</f>
        <v>0</v>
      </c>
      <c r="L18" s="564"/>
      <c r="M18" s="560"/>
      <c r="N18" s="560"/>
      <c r="O18" s="213"/>
      <c r="P18" s="213"/>
      <c r="Q18" s="213"/>
      <c r="R18" s="213"/>
      <c r="S18" s="213"/>
    </row>
    <row r="19" spans="1:19" x14ac:dyDescent="0.25">
      <c r="A19" s="371"/>
      <c r="B19" s="372"/>
      <c r="C19" s="372"/>
      <c r="D19" s="372"/>
      <c r="E19" s="372"/>
      <c r="F19" s="372"/>
      <c r="G19" s="372"/>
      <c r="H19" s="372"/>
      <c r="I19" s="374">
        <f>F19*H19</f>
        <v>0</v>
      </c>
      <c r="J19" s="374">
        <f>G19*H19</f>
        <v>0</v>
      </c>
      <c r="K19" s="374">
        <f t="shared" ref="K19:K22" si="1">(I19-J19)</f>
        <v>0</v>
      </c>
      <c r="L19" s="564"/>
      <c r="M19" s="560"/>
      <c r="N19" s="560"/>
      <c r="O19" s="213"/>
      <c r="P19" s="213"/>
      <c r="Q19" s="213"/>
      <c r="R19" s="213"/>
      <c r="S19" s="213"/>
    </row>
    <row r="20" spans="1:19" x14ac:dyDescent="0.25">
      <c r="A20" s="371"/>
      <c r="B20" s="372"/>
      <c r="C20" s="372"/>
      <c r="D20" s="372"/>
      <c r="E20" s="372"/>
      <c r="F20" s="372"/>
      <c r="G20" s="372"/>
      <c r="H20" s="372"/>
      <c r="I20" s="374">
        <f>F20*H20</f>
        <v>0</v>
      </c>
      <c r="J20" s="374">
        <f>G20*H20</f>
        <v>0</v>
      </c>
      <c r="K20" s="374">
        <f t="shared" si="1"/>
        <v>0</v>
      </c>
      <c r="L20" s="564"/>
      <c r="M20" s="560"/>
      <c r="N20" s="560"/>
      <c r="O20" s="213"/>
      <c r="P20" s="213"/>
      <c r="Q20" s="213"/>
      <c r="R20" s="213"/>
      <c r="S20" s="213"/>
    </row>
    <row r="21" spans="1:19" x14ac:dyDescent="0.25">
      <c r="A21" s="371"/>
      <c r="B21" s="372"/>
      <c r="C21" s="372"/>
      <c r="D21" s="372"/>
      <c r="E21" s="372"/>
      <c r="F21" s="372"/>
      <c r="G21" s="372"/>
      <c r="H21" s="372"/>
      <c r="I21" s="374">
        <f>F21*H21</f>
        <v>0</v>
      </c>
      <c r="J21" s="374">
        <f>G21*H21</f>
        <v>0</v>
      </c>
      <c r="K21" s="374">
        <f t="shared" si="1"/>
        <v>0</v>
      </c>
      <c r="L21" s="564"/>
      <c r="M21" s="560"/>
      <c r="N21" s="560"/>
      <c r="O21" s="213"/>
      <c r="P21" s="213"/>
      <c r="Q21" s="213"/>
      <c r="R21" s="213"/>
      <c r="S21" s="213"/>
    </row>
    <row r="22" spans="1:19" x14ac:dyDescent="0.25">
      <c r="A22" s="371"/>
      <c r="B22" s="372"/>
      <c r="C22" s="372"/>
      <c r="D22" s="372"/>
      <c r="E22" s="372"/>
      <c r="F22" s="372"/>
      <c r="G22" s="372"/>
      <c r="H22" s="372"/>
      <c r="I22" s="374">
        <f>F22*H22</f>
        <v>0</v>
      </c>
      <c r="J22" s="374">
        <f>G22*H22</f>
        <v>0</v>
      </c>
      <c r="K22" s="374">
        <f t="shared" si="1"/>
        <v>0</v>
      </c>
      <c r="L22" s="564"/>
      <c r="M22" s="560"/>
      <c r="N22" s="560"/>
      <c r="O22" s="213"/>
      <c r="P22" s="213"/>
      <c r="Q22" s="213"/>
      <c r="R22" s="213"/>
      <c r="S22" s="213"/>
    </row>
    <row r="23" spans="1:19" ht="30" x14ac:dyDescent="0.25">
      <c r="A23" s="371"/>
      <c r="B23" s="372"/>
      <c r="C23" s="372"/>
      <c r="D23" s="16" t="s">
        <v>243</v>
      </c>
      <c r="E23" s="372"/>
      <c r="F23" s="372"/>
      <c r="G23" s="372"/>
      <c r="H23" s="372"/>
      <c r="I23" s="374"/>
      <c r="J23" s="374"/>
      <c r="K23" s="374"/>
      <c r="L23" s="564"/>
      <c r="M23" s="560"/>
      <c r="N23" s="560"/>
      <c r="O23" s="213"/>
      <c r="P23" s="213"/>
      <c r="Q23" s="213"/>
      <c r="R23" s="213"/>
      <c r="S23" s="213"/>
    </row>
    <row r="24" spans="1:19" x14ac:dyDescent="0.25">
      <c r="A24" s="371"/>
      <c r="B24" s="372"/>
      <c r="C24" s="372"/>
      <c r="D24" s="372"/>
      <c r="E24" s="372"/>
      <c r="F24" s="372"/>
      <c r="G24" s="372"/>
      <c r="H24" s="372"/>
      <c r="I24" s="374">
        <f>F24*H24</f>
        <v>0</v>
      </c>
      <c r="J24" s="374">
        <f>G24*H24</f>
        <v>0</v>
      </c>
      <c r="K24" s="374">
        <f>(I24-J24)</f>
        <v>0</v>
      </c>
      <c r="L24" s="564"/>
      <c r="M24" s="560"/>
      <c r="N24" s="560"/>
      <c r="O24" s="213"/>
      <c r="P24" s="213"/>
      <c r="Q24" s="213"/>
      <c r="R24" s="213"/>
      <c r="S24" s="213"/>
    </row>
    <row r="25" spans="1:19" x14ac:dyDescent="0.25">
      <c r="A25" s="371"/>
      <c r="B25" s="372"/>
      <c r="C25" s="372"/>
      <c r="D25" s="372"/>
      <c r="E25" s="372"/>
      <c r="F25" s="372"/>
      <c r="G25" s="372"/>
      <c r="H25" s="372"/>
      <c r="I25" s="374">
        <f>F25*H25</f>
        <v>0</v>
      </c>
      <c r="J25" s="374">
        <f>G25*H25</f>
        <v>0</v>
      </c>
      <c r="K25" s="374">
        <f t="shared" ref="K25:K28" si="2">(I25-J25)</f>
        <v>0</v>
      </c>
      <c r="L25" s="564"/>
      <c r="M25" s="560"/>
      <c r="N25" s="560"/>
      <c r="O25" s="213"/>
      <c r="P25" s="213"/>
      <c r="Q25" s="213"/>
      <c r="R25" s="213"/>
      <c r="S25" s="213"/>
    </row>
    <row r="26" spans="1:19" x14ac:dyDescent="0.25">
      <c r="A26" s="371"/>
      <c r="B26" s="372"/>
      <c r="C26" s="372"/>
      <c r="D26" s="372"/>
      <c r="E26" s="372"/>
      <c r="F26" s="372"/>
      <c r="G26" s="372"/>
      <c r="H26" s="372"/>
      <c r="I26" s="374">
        <f>F26*H26</f>
        <v>0</v>
      </c>
      <c r="J26" s="374">
        <f>G26*H26</f>
        <v>0</v>
      </c>
      <c r="K26" s="374">
        <f t="shared" si="2"/>
        <v>0</v>
      </c>
      <c r="L26" s="564"/>
      <c r="M26" s="560"/>
      <c r="N26" s="560"/>
      <c r="O26" s="213"/>
      <c r="P26" s="213"/>
      <c r="Q26" s="213"/>
      <c r="R26" s="213"/>
      <c r="S26" s="213"/>
    </row>
    <row r="27" spans="1:19" x14ac:dyDescent="0.25">
      <c r="A27" s="371"/>
      <c r="B27" s="372"/>
      <c r="C27" s="372"/>
      <c r="D27" s="372"/>
      <c r="E27" s="372"/>
      <c r="F27" s="372"/>
      <c r="G27" s="372"/>
      <c r="H27" s="372"/>
      <c r="I27" s="374">
        <f>F27*H27</f>
        <v>0</v>
      </c>
      <c r="J27" s="374">
        <f>G27*H27</f>
        <v>0</v>
      </c>
      <c r="K27" s="374">
        <f t="shared" si="2"/>
        <v>0</v>
      </c>
      <c r="L27" s="564"/>
      <c r="M27" s="560"/>
      <c r="N27" s="560"/>
      <c r="O27" s="213"/>
      <c r="P27" s="213"/>
      <c r="Q27" s="213"/>
      <c r="R27" s="213"/>
      <c r="S27" s="213"/>
    </row>
    <row r="28" spans="1:19" ht="15.75" thickBot="1" x14ac:dyDescent="0.3">
      <c r="A28" s="384"/>
      <c r="B28" s="385"/>
      <c r="C28" s="385"/>
      <c r="D28" s="385"/>
      <c r="E28" s="385"/>
      <c r="F28" s="385"/>
      <c r="G28" s="385"/>
      <c r="H28" s="385"/>
      <c r="I28" s="386">
        <f>F28*H28</f>
        <v>0</v>
      </c>
      <c r="J28" s="386">
        <f>G28*H28</f>
        <v>0</v>
      </c>
      <c r="K28" s="386">
        <f t="shared" si="2"/>
        <v>0</v>
      </c>
      <c r="L28" s="566"/>
      <c r="M28" s="560"/>
      <c r="N28" s="560"/>
      <c r="O28" s="213"/>
      <c r="P28" s="213"/>
      <c r="Q28" s="213"/>
      <c r="R28" s="213"/>
      <c r="S28" s="213"/>
    </row>
    <row r="29" spans="1:19" ht="15.75" thickBot="1" x14ac:dyDescent="0.3">
      <c r="A29" s="377"/>
      <c r="B29" s="213"/>
      <c r="C29" s="213"/>
      <c r="D29" s="213"/>
      <c r="E29" s="213"/>
      <c r="F29" s="213"/>
      <c r="G29" s="213"/>
      <c r="H29" s="213"/>
      <c r="I29" s="378"/>
      <c r="J29" s="379"/>
      <c r="K29" s="378"/>
      <c r="L29" s="213"/>
      <c r="M29" s="560"/>
      <c r="N29" s="560"/>
      <c r="O29" s="213"/>
      <c r="P29" s="213"/>
      <c r="Q29" s="213"/>
      <c r="R29" s="213"/>
      <c r="S29" s="213"/>
    </row>
    <row r="30" spans="1:19" ht="15.75" thickBot="1" x14ac:dyDescent="0.3">
      <c r="A30" s="118" t="s">
        <v>23</v>
      </c>
      <c r="B30" s="213"/>
      <c r="C30" s="213"/>
      <c r="D30" s="213"/>
      <c r="E30" s="213"/>
      <c r="F30" s="213"/>
      <c r="G30" s="213"/>
      <c r="H30" s="213"/>
      <c r="I30" s="380">
        <f>SUM(I12:I28)</f>
        <v>0</v>
      </c>
      <c r="J30" s="380">
        <f>SUM(J12:J28)</f>
        <v>0</v>
      </c>
      <c r="K30" s="380">
        <f>SUM(K12:K28)</f>
        <v>0</v>
      </c>
      <c r="L30" s="213"/>
      <c r="M30" s="560"/>
      <c r="N30" s="560"/>
      <c r="O30" s="213"/>
      <c r="P30" s="213"/>
      <c r="Q30" s="213"/>
      <c r="R30" s="213"/>
      <c r="S30" s="213"/>
    </row>
    <row r="31" spans="1:19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  <row r="32" spans="1:19" x14ac:dyDescent="0.25">
      <c r="A32" s="382" t="s">
        <v>45</v>
      </c>
      <c r="B32" s="213"/>
      <c r="C32" s="213"/>
      <c r="D32" s="213"/>
      <c r="E32" s="213"/>
      <c r="F32" s="213"/>
      <c r="G32" s="213"/>
      <c r="H32" s="213"/>
      <c r="I32" s="381"/>
      <c r="J32" s="381"/>
      <c r="K32" s="381"/>
      <c r="M32" s="213"/>
      <c r="N32" s="213"/>
      <c r="O32" s="213"/>
      <c r="P32" s="213"/>
      <c r="Q32" s="213"/>
      <c r="R32" s="213"/>
      <c r="S32" s="213"/>
    </row>
    <row r="33" spans="1:19" x14ac:dyDescent="0.25">
      <c r="B33" s="213"/>
      <c r="C33" s="213"/>
      <c r="D33" s="213"/>
      <c r="E33" s="213"/>
      <c r="F33" s="213"/>
      <c r="G33" s="213"/>
      <c r="H33" s="213"/>
      <c r="I33" s="213"/>
      <c r="J33" s="213"/>
      <c r="K33" s="383"/>
      <c r="M33" s="213"/>
      <c r="N33" s="213"/>
      <c r="O33" s="213"/>
      <c r="P33" s="213"/>
      <c r="Q33" s="213"/>
      <c r="R33" s="213"/>
      <c r="S33" s="213"/>
    </row>
    <row r="34" spans="1:19" x14ac:dyDescent="0.25">
      <c r="A34" s="583" t="s">
        <v>376</v>
      </c>
      <c r="B34" s="583"/>
      <c r="C34" s="583"/>
      <c r="D34" s="583"/>
      <c r="E34" s="583"/>
      <c r="F34" s="583"/>
      <c r="G34" s="583"/>
      <c r="H34" s="583"/>
      <c r="I34" s="583"/>
      <c r="J34" s="583"/>
      <c r="K34" s="583"/>
      <c r="L34" s="213"/>
      <c r="M34" s="556"/>
      <c r="N34" s="213"/>
      <c r="O34" s="213"/>
      <c r="P34" s="213"/>
      <c r="Q34" s="213"/>
      <c r="R34" s="213"/>
      <c r="S34" s="213"/>
    </row>
    <row r="35" spans="1:19" x14ac:dyDescent="0.25">
      <c r="A35" s="583" t="s">
        <v>377</v>
      </c>
      <c r="B35" s="583"/>
      <c r="C35" s="583"/>
      <c r="D35" s="583"/>
      <c r="E35" s="583"/>
      <c r="F35" s="583"/>
      <c r="G35" s="583"/>
      <c r="H35" s="583"/>
      <c r="I35" s="583"/>
      <c r="J35" s="583"/>
      <c r="K35" s="583"/>
      <c r="L35" s="213"/>
      <c r="M35" s="213"/>
      <c r="N35" s="213"/>
      <c r="O35" s="213"/>
      <c r="P35" s="213"/>
      <c r="Q35" s="213"/>
      <c r="R35" s="213"/>
      <c r="S35" s="213"/>
    </row>
    <row r="36" spans="1:19" x14ac:dyDescent="0.25">
      <c r="A36" s="583" t="s">
        <v>379</v>
      </c>
      <c r="B36" s="583"/>
      <c r="C36" s="583"/>
      <c r="D36" s="583"/>
      <c r="E36" s="583"/>
      <c r="F36" s="583"/>
      <c r="G36" s="583"/>
      <c r="H36" s="583"/>
      <c r="I36" s="583"/>
      <c r="J36" s="583"/>
      <c r="K36" s="583"/>
      <c r="L36" s="213"/>
      <c r="M36" s="213"/>
      <c r="N36" s="213"/>
      <c r="O36" s="213"/>
      <c r="P36" s="213"/>
      <c r="Q36" s="213"/>
      <c r="R36" s="213"/>
      <c r="S36" s="213"/>
    </row>
    <row r="37" spans="1:19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</row>
    <row r="38" spans="1:19" x14ac:dyDescent="0.25">
      <c r="A38" s="583" t="s">
        <v>380</v>
      </c>
      <c r="B38" s="583"/>
      <c r="C38" s="583"/>
      <c r="D38" s="583"/>
      <c r="E38" s="583"/>
      <c r="F38" s="583"/>
      <c r="G38" s="583"/>
      <c r="H38" s="58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</row>
    <row r="39" spans="1:19" x14ac:dyDescent="0.2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</row>
    <row r="40" spans="1:19" x14ac:dyDescent="0.2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</row>
    <row r="41" spans="1:19" x14ac:dyDescent="0.25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</row>
    <row r="42" spans="1:19" x14ac:dyDescent="0.25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</row>
  </sheetData>
  <printOptions headings="1"/>
  <pageMargins left="0.7" right="0.7" top="0.75" bottom="0.75" header="0.3" footer="0.3"/>
  <pageSetup scale="4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2021 Eligible Recovery Summary </vt:lpstr>
      <vt:lpstr>2021 RoR ILEC Interstate Rates</vt:lpstr>
      <vt:lpstr>2021 RoR ILEC Intrastate Rates</vt:lpstr>
      <vt:lpstr>2021 RoR ILEC Rec. Comp. Rates</vt:lpstr>
      <vt:lpstr>2021 8YY Intrastate Rates</vt:lpstr>
      <vt:lpstr>'2021 8YY Intrastate Rates'!Print_Area</vt:lpstr>
      <vt:lpstr>'2021 Eligible Recovery Summary '!Print_Area</vt:lpstr>
      <vt:lpstr>'2021 RoR ILEC Interstate Rates'!Print_Area</vt:lpstr>
      <vt:lpstr>'2021 RoR ILEC Intrastate Rates'!Print_Area</vt:lpstr>
      <vt:lpstr>'2021 RoR ILEC Rec. Comp.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 Kwiatkowski</cp:lastModifiedBy>
  <cp:lastPrinted>2012-04-17T19:49:06Z</cp:lastPrinted>
  <dcterms:created xsi:type="dcterms:W3CDTF">2011-12-02T15:46:20Z</dcterms:created>
  <dcterms:modified xsi:type="dcterms:W3CDTF">2021-05-11T17:08:37Z</dcterms:modified>
</cp:coreProperties>
</file>