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mc:AlternateContent xmlns:mc="http://schemas.openxmlformats.org/markup-compatibility/2006">
    <mc:Choice Requires="x15">
      <x15ac:absPath xmlns:x15ac="http://schemas.microsoft.com/office/spreadsheetml/2010/11/ac" url="F:\Reports\Monitoring\mr22\Final Report\Monitoring Report Tables\"/>
    </mc:Choice>
  </mc:AlternateContent>
  <xr:revisionPtr revIDLastSave="0" documentId="13_ncr:1_{E2624678-C6AB-4803-9A8F-FE70E5B32A18}" xr6:coauthVersionLast="47" xr6:coauthVersionMax="47" xr10:uidLastSave="{00000000-0000-0000-0000-000000000000}"/>
  <bookViews>
    <workbookView xWindow="-37" yWindow="-37" windowWidth="21675" windowHeight="10545" tabRatio="959" xr2:uid="{00000000-000D-0000-FFFF-FFFF00000000}"/>
  </bookViews>
  <sheets>
    <sheet name="1.1" sheetId="17" r:id="rId1"/>
    <sheet name="1.1 F" sheetId="18" r:id="rId2"/>
    <sheet name="1.2" sheetId="19" r:id="rId3"/>
    <sheet name="1.2 F" sheetId="20" r:id="rId4"/>
    <sheet name="1.3" sheetId="21" r:id="rId5"/>
    <sheet name="1.3 F" sheetId="32" r:id="rId6"/>
    <sheet name="1.4" sheetId="22" r:id="rId7"/>
    <sheet name="1.4 F" sheetId="33" r:id="rId8"/>
    <sheet name="1.5" sheetId="23" r:id="rId9"/>
    <sheet name="1.5 F" sheetId="34" r:id="rId10"/>
    <sheet name="1.6" sheetId="42" r:id="rId11"/>
    <sheet name="1.7" sheetId="24" r:id="rId12"/>
    <sheet name="1.8" sheetId="25" r:id="rId13"/>
    <sheet name="1.9" sheetId="26" r:id="rId14"/>
    <sheet name="1.10" sheetId="27" r:id="rId15"/>
    <sheet name="1.11" sheetId="43" r:id="rId16"/>
    <sheet name="1.12" sheetId="44" r:id="rId17"/>
    <sheet name="1.13" sheetId="45" r:id="rId18"/>
  </sheets>
  <externalReferences>
    <externalReference r:id="rId19"/>
    <externalReference r:id="rId20"/>
  </externalReferences>
  <definedNames>
    <definedName name="\H" localSheetId="14">#REF!</definedName>
    <definedName name="\H" localSheetId="15">#REF!</definedName>
    <definedName name="\H" localSheetId="17">#REF!</definedName>
    <definedName name="\H" localSheetId="6">#REF!</definedName>
    <definedName name="\H" localSheetId="10">#REF!</definedName>
    <definedName name="\H" localSheetId="11">#REF!</definedName>
    <definedName name="\H" localSheetId="12">#REF!</definedName>
    <definedName name="\H" localSheetId="13">#REF!</definedName>
    <definedName name="\H">#REF!</definedName>
    <definedName name="\I" localSheetId="14">#REF!</definedName>
    <definedName name="\I" localSheetId="17">#REF!</definedName>
    <definedName name="\I" localSheetId="6">#REF!</definedName>
    <definedName name="\I" localSheetId="10">#REF!</definedName>
    <definedName name="\I" localSheetId="11">#REF!</definedName>
    <definedName name="\I">#REF!</definedName>
    <definedName name="\P" localSheetId="14">#REF!</definedName>
    <definedName name="\P" localSheetId="17">#REF!</definedName>
    <definedName name="\P" localSheetId="6">#REF!</definedName>
    <definedName name="\P" localSheetId="10">#REF!</definedName>
    <definedName name="\P" localSheetId="11">#REF!</definedName>
    <definedName name="\P" localSheetId="12">#REF!</definedName>
    <definedName name="\P" localSheetId="13">#REF!</definedName>
    <definedName name="\P">#REF!</definedName>
    <definedName name="\SUICIDE" localSheetId="0">#REF!</definedName>
    <definedName name="\SUICIDE" localSheetId="1">#REF!</definedName>
    <definedName name="\SUICIDE" localSheetId="17">#REF!</definedName>
    <definedName name="\SUICIDE" localSheetId="2">#REF!</definedName>
    <definedName name="\SUICIDE" localSheetId="3">#REF!</definedName>
    <definedName name="\SUICIDE" localSheetId="6">#REF!</definedName>
    <definedName name="\SUICIDE" localSheetId="8">#REF!</definedName>
    <definedName name="\SUICIDE" localSheetId="10">#REF!</definedName>
    <definedName name="\SUICIDE" localSheetId="11">#REF!</definedName>
    <definedName name="\SUICIDE" localSheetId="13">#REF!</definedName>
    <definedName name="\SUICIDE">#REF!</definedName>
    <definedName name="_____xlnm.Print_Area" localSheetId="13">'1.9'!$B$2:$K$68</definedName>
    <definedName name="____xlnm.Print_Area" localSheetId="14">'1.10'!$B$1:$G$27</definedName>
    <definedName name="___SAC5">#N/A</definedName>
    <definedName name="___xlnm.Print_Area" localSheetId="10">'1.6'!$B$1:$D$58</definedName>
    <definedName name="__123Graph_A" localSheetId="0" hidden="1">#REF!</definedName>
    <definedName name="__123Graph_A" localSheetId="1" hidden="1">#REF!</definedName>
    <definedName name="__123Graph_A" localSheetId="14" hidden="1">#REF!</definedName>
    <definedName name="__123Graph_A" localSheetId="15" hidden="1">#REF!</definedName>
    <definedName name="__123Graph_A" localSheetId="17" hidden="1">#REF!</definedName>
    <definedName name="__123Graph_A" localSheetId="2" hidden="1">#REF!</definedName>
    <definedName name="__123Graph_A" localSheetId="3" hidden="1">#REF!</definedName>
    <definedName name="__123Graph_A" localSheetId="6" hidden="1">#REF!</definedName>
    <definedName name="__123Graph_A" localSheetId="8" hidden="1">#REF!</definedName>
    <definedName name="__123Graph_A" localSheetId="10" hidden="1">#REF!</definedName>
    <definedName name="__123Graph_A" localSheetId="11" hidden="1">#REF!</definedName>
    <definedName name="__123Graph_A" localSheetId="12" hidden="1">#REF!</definedName>
    <definedName name="__123Graph_A" localSheetId="13" hidden="1">#REF!</definedName>
    <definedName name="__123Graph_A" hidden="1">#REF!</definedName>
    <definedName name="__SAC5" localSheetId="13">#N/A</definedName>
    <definedName name="__xlnm.Print_Area" localSheetId="17">'1.13'!$A$1:$H$19</definedName>
    <definedName name="_EDIT_PASTE_SPE" localSheetId="0">#REF!</definedName>
    <definedName name="_EDIT_PASTE_SPE" localSheetId="1">#REF!</definedName>
    <definedName name="_EDIT_PASTE_SPE" localSheetId="14">#REF!</definedName>
    <definedName name="_EDIT_PASTE_SPE" localSheetId="17">#REF!</definedName>
    <definedName name="_EDIT_PASTE_SPE" localSheetId="2">#REF!</definedName>
    <definedName name="_EDIT_PASTE_SPE" localSheetId="3">#REF!</definedName>
    <definedName name="_EDIT_PASTE_SPE" localSheetId="6">#REF!</definedName>
    <definedName name="_EDIT_PASTE_SPE" localSheetId="8">#REF!</definedName>
    <definedName name="_EDIT_PASTE_SPE" localSheetId="10">#REF!</definedName>
    <definedName name="_EDIT_PASTE_SPE" localSheetId="11">#REF!</definedName>
    <definedName name="_EDIT_PASTE_SPE" localSheetId="12">#REF!</definedName>
    <definedName name="_EDIT_PASTE_SPE" localSheetId="13">#REF!</definedName>
    <definedName name="_EDIT_PASTE_SPE">#REF!</definedName>
    <definedName name="_Fill" localSheetId="14" hidden="1">#REF!</definedName>
    <definedName name="_Fill" localSheetId="17" hidden="1">#REF!</definedName>
    <definedName name="_Fill" localSheetId="10" hidden="1">#REF!</definedName>
    <definedName name="_Fill" localSheetId="13" hidden="1">#REF!</definedName>
    <definedName name="_Fill" hidden="1">#REF!</definedName>
    <definedName name="_ftn1" localSheetId="10">'1.6'!$B$59</definedName>
    <definedName name="_ftnref1" localSheetId="10">#N/A</definedName>
    <definedName name="_GO" localSheetId="0">#REF!</definedName>
    <definedName name="_GO" localSheetId="1">#REF!</definedName>
    <definedName name="_GO" localSheetId="14">#REF!</definedName>
    <definedName name="_GO" localSheetId="15">#REF!</definedName>
    <definedName name="_GO" localSheetId="17">#REF!</definedName>
    <definedName name="_GO" localSheetId="2">#REF!</definedName>
    <definedName name="_GO" localSheetId="3">#REF!</definedName>
    <definedName name="_GO" localSheetId="6">#REF!</definedName>
    <definedName name="_GO" localSheetId="8">#REF!</definedName>
    <definedName name="_GO" localSheetId="10">#REF!</definedName>
    <definedName name="_GO" localSheetId="11">#REF!</definedName>
    <definedName name="_GO" localSheetId="12">#REF!</definedName>
    <definedName name="_GO" localSheetId="13">#REF!</definedName>
    <definedName name="_GO">#REF!</definedName>
    <definedName name="_Key1" localSheetId="14" hidden="1">#REF!</definedName>
    <definedName name="_Key1" localSheetId="10" hidden="1">#REF!</definedName>
    <definedName name="_Key1" hidden="1">#REF!</definedName>
    <definedName name="_Order1" hidden="1">255</definedName>
    <definedName name="_Order2" hidden="1">255</definedName>
    <definedName name="_PRINT" localSheetId="0">#REF!</definedName>
    <definedName name="_PRINT" localSheetId="1">#REF!</definedName>
    <definedName name="_PRINT" localSheetId="14">#REF!</definedName>
    <definedName name="_PRINT" localSheetId="15">#REF!</definedName>
    <definedName name="_PRINT" localSheetId="17">#REF!</definedName>
    <definedName name="_PRINT" localSheetId="2">#REF!</definedName>
    <definedName name="_PRINT" localSheetId="3">#REF!</definedName>
    <definedName name="_PRINT" localSheetId="6">#REF!</definedName>
    <definedName name="_PRINT" localSheetId="8">#REF!</definedName>
    <definedName name="_PRINT" localSheetId="10">#REF!</definedName>
    <definedName name="_PRINT" localSheetId="11">#REF!</definedName>
    <definedName name="_PRINT" localSheetId="12">#REF!</definedName>
    <definedName name="_PRINT" localSheetId="13">#REF!</definedName>
    <definedName name="_PRINT">#REF!</definedName>
    <definedName name="_SAC5" localSheetId="0">#REF!</definedName>
    <definedName name="_SAC5" localSheetId="1">#REF!</definedName>
    <definedName name="_SAC5" localSheetId="14">#REF!</definedName>
    <definedName name="_SAC5" localSheetId="15">#REF!</definedName>
    <definedName name="_SAC5" localSheetId="17">#REF!</definedName>
    <definedName name="_SAC5" localSheetId="2">#REF!</definedName>
    <definedName name="_SAC5" localSheetId="3">#REF!</definedName>
    <definedName name="_SAC5" localSheetId="6">#REF!</definedName>
    <definedName name="_SAC5" localSheetId="8">#REF!</definedName>
    <definedName name="_SAC5" localSheetId="10">#N/A</definedName>
    <definedName name="_SAC5" localSheetId="11">#REF!</definedName>
    <definedName name="_SAC5" localSheetId="13">#REF!</definedName>
    <definedName name="_SAC5">#REF!</definedName>
    <definedName name="_Sort" localSheetId="0" hidden="1">#REF!</definedName>
    <definedName name="_Sort" localSheetId="1" hidden="1">#REF!</definedName>
    <definedName name="_Sort" localSheetId="14" hidden="1">#REF!</definedName>
    <definedName name="_Sort" localSheetId="15" hidden="1">#REF!</definedName>
    <definedName name="_Sort" localSheetId="17" hidden="1">#REF!</definedName>
    <definedName name="_Sort" localSheetId="2" hidden="1">#REF!</definedName>
    <definedName name="_Sort" localSheetId="3" hidden="1">#REF!</definedName>
    <definedName name="_Sort" localSheetId="6" hidden="1">#REF!</definedName>
    <definedName name="_Sort" localSheetId="8" hidden="1">#REF!</definedName>
    <definedName name="_Sort" localSheetId="10" hidden="1">#REF!</definedName>
    <definedName name="_Sort" localSheetId="11" hidden="1">#REF!</definedName>
    <definedName name="_Sort" localSheetId="12" hidden="1">#REF!</definedName>
    <definedName name="_Sort" localSheetId="13" hidden="1">#REF!</definedName>
    <definedName name="_Sort" hidden="1">#REF!</definedName>
    <definedName name="_Y2006" localSheetId="0">#REF!</definedName>
    <definedName name="_Y2006" localSheetId="1">#REF!</definedName>
    <definedName name="_Y2006" localSheetId="14">#N/A</definedName>
    <definedName name="_Y2006" localSheetId="17">#REF!</definedName>
    <definedName name="_Y2006" localSheetId="2">#REF!</definedName>
    <definedName name="_Y2006" localSheetId="3">#REF!</definedName>
    <definedName name="_Y2006" localSheetId="6">#REF!</definedName>
    <definedName name="_Y2006" localSheetId="8">#REF!</definedName>
    <definedName name="_Y2006" localSheetId="10">#REF!</definedName>
    <definedName name="_Y2006" localSheetId="11">#REF!</definedName>
    <definedName name="_Y2006" localSheetId="12">#REF!</definedName>
    <definedName name="_Y2006" localSheetId="13">#REF!</definedName>
    <definedName name="_Y2006">#REF!</definedName>
    <definedName name="ALLHOLDINGS" localSheetId="14">#REF!</definedName>
    <definedName name="ALLHOLDINGS" localSheetId="17">#REF!</definedName>
    <definedName name="ALLHOLDINGS" localSheetId="10">#N/A</definedName>
    <definedName name="ALLHOLDINGS" localSheetId="13">#N/A</definedName>
    <definedName name="ALLHOLDINGS">#REF!</definedName>
    <definedName name="EXTRACT_TAB2" localSheetId="0">#REF!</definedName>
    <definedName name="EXTRACT_TAB2" localSheetId="1">#REF!</definedName>
    <definedName name="EXTRACT_TAB2" localSheetId="14">#REF!</definedName>
    <definedName name="EXTRACT_TAB2" localSheetId="15">#REF!</definedName>
    <definedName name="EXTRACT_TAB2" localSheetId="17">#REF!</definedName>
    <definedName name="EXTRACT_TAB2" localSheetId="2">#REF!</definedName>
    <definedName name="EXTRACT_TAB2" localSheetId="3">#REF!</definedName>
    <definedName name="EXTRACT_TAB2" localSheetId="6">#REF!</definedName>
    <definedName name="EXTRACT_TAB2" localSheetId="8">#REF!</definedName>
    <definedName name="EXTRACT_TAB2" localSheetId="10">#REF!</definedName>
    <definedName name="EXTRACT_TAB2" localSheetId="11">#REF!</definedName>
    <definedName name="EXTRACT_TAB2" localSheetId="12">#REF!</definedName>
    <definedName name="EXTRACT_TAB2">#REF!</definedName>
    <definedName name="FRACTION" localSheetId="0">#REF!</definedName>
    <definedName name="FRACTION" localSheetId="1">#REF!</definedName>
    <definedName name="FRACTION" localSheetId="14">#REF!</definedName>
    <definedName name="FRACTION" localSheetId="17">#REF!</definedName>
    <definedName name="FRACTION" localSheetId="2">#REF!</definedName>
    <definedName name="FRACTION" localSheetId="3">#REF!</definedName>
    <definedName name="FRACTION" localSheetId="6">#REF!</definedName>
    <definedName name="FRACTION" localSheetId="8">#REF!</definedName>
    <definedName name="FRACTION" localSheetId="10">#REF!</definedName>
    <definedName name="FRACTION" localSheetId="11">#REF!</definedName>
    <definedName name="FRACTION" localSheetId="13">#REF!</definedName>
    <definedName name="FRACTION">#REF!</definedName>
    <definedName name="FROM_GROOVED" localSheetId="17">#REF!</definedName>
    <definedName name="FROM_GROOVED" localSheetId="10">#REF!</definedName>
    <definedName name="FROM_GROOVED">#REF!</definedName>
    <definedName name="GROOVED" localSheetId="10">#REF!</definedName>
    <definedName name="GROOVED">#REF!</definedName>
    <definedName name="MOVED" localSheetId="10">#REF!</definedName>
    <definedName name="MOVED">#REF!</definedName>
    <definedName name="PCSS" localSheetId="0">#REF!</definedName>
    <definedName name="PCSS" localSheetId="1">#REF!</definedName>
    <definedName name="PCSS" localSheetId="17">#REF!</definedName>
    <definedName name="PCSS" localSheetId="2">#REF!</definedName>
    <definedName name="PCSS" localSheetId="3">#REF!</definedName>
    <definedName name="PCSS" localSheetId="6">#REF!</definedName>
    <definedName name="PCSS" localSheetId="8">#REF!</definedName>
    <definedName name="PCSS" localSheetId="10">#REF!</definedName>
    <definedName name="PCSS" localSheetId="11">#REF!</definedName>
    <definedName name="PCSS" localSheetId="13">#REF!</definedName>
    <definedName name="PCSS">#REF!</definedName>
    <definedName name="_xlnm.Print_Area" localSheetId="0">'1.1'!$A$1:$L$25</definedName>
    <definedName name="_xlnm.Print_Area" localSheetId="1">'1.1 F'!$A$1:$N$2</definedName>
    <definedName name="_xlnm.Print_Area" localSheetId="14">'1.10'!$B$1:$G$27</definedName>
    <definedName name="_xlnm.Print_Area" localSheetId="15">'1.11'!$B$1:$G$51</definedName>
    <definedName name="_xlnm.Print_Area" localSheetId="2">'1.2'!$A$1:$L$30</definedName>
    <definedName name="_xlnm.Print_Area" localSheetId="3">'1.2 F'!$A$1:$N$1</definedName>
    <definedName name="_xlnm.Print_Area" localSheetId="4">'1.3'!$B$1:$F$27</definedName>
    <definedName name="_xlnm.Print_Area" localSheetId="6">'1.4'!$B$1:$G$27</definedName>
    <definedName name="_xlnm.Print_Area" localSheetId="8">'1.5'!$B$1:$M$17</definedName>
    <definedName name="_xlnm.Print_Area" localSheetId="10">'1.6'!$B$1:$D$60</definedName>
    <definedName name="_xlnm.Print_Area" localSheetId="11">'1.7'!$B$1:$F$18</definedName>
    <definedName name="_xlnm.Print_Area" localSheetId="12">'1.8'!$A$1:$G$66</definedName>
    <definedName name="_xlnm.Print_Area" localSheetId="13">'1.9'!$B$1:$K$68</definedName>
    <definedName name="Q_rollups" localSheetId="14">#REF!</definedName>
    <definedName name="Q_rollups" localSheetId="15">#REF!</definedName>
    <definedName name="Q_rollups" localSheetId="17">#REF!</definedName>
    <definedName name="Q_rollups" localSheetId="6">#REF!</definedName>
    <definedName name="Q_rollups" localSheetId="10">#REF!</definedName>
    <definedName name="Q_rollups" localSheetId="11">#REF!</definedName>
    <definedName name="Q_rollups" localSheetId="12">#REF!</definedName>
    <definedName name="Q_rollups" localSheetId="13">#REF!</definedName>
    <definedName name="Q_rollups">#REF!</definedName>
    <definedName name="REVTABLE2" localSheetId="14">#REF!</definedName>
    <definedName name="REVTABLE2" localSheetId="17">#REF!</definedName>
    <definedName name="REVTABLE2" localSheetId="6">#REF!</definedName>
    <definedName name="REVTABLE2" localSheetId="10">#REF!</definedName>
    <definedName name="REVTABLE2" localSheetId="11">#REF!</definedName>
    <definedName name="REVTABLE2" localSheetId="12">#REF!</definedName>
    <definedName name="REVTABLE2" localSheetId="13">#REF!</definedName>
    <definedName name="REVTABLE2">#REF!</definedName>
    <definedName name="REVTABLE3" localSheetId="14">#REF!</definedName>
    <definedName name="REVTABLE3" localSheetId="17">#REF!</definedName>
    <definedName name="REVTABLE3" localSheetId="6">#REF!</definedName>
    <definedName name="REVTABLE3" localSheetId="10">#REF!</definedName>
    <definedName name="REVTABLE3" localSheetId="11">#REF!</definedName>
    <definedName name="REVTABLE3" localSheetId="12">#REF!</definedName>
    <definedName name="REVTABLE3" localSheetId="13">#REF!</definedName>
    <definedName name="REVTABLE3">#REF!</definedName>
    <definedName name="REVTABLE4" localSheetId="0">#REF!</definedName>
    <definedName name="REVTABLE4" localSheetId="1">#REF!</definedName>
    <definedName name="REVTABLE4" localSheetId="17">#REF!</definedName>
    <definedName name="REVTABLE4" localSheetId="2">#REF!</definedName>
    <definedName name="REVTABLE4" localSheetId="3">#REF!</definedName>
    <definedName name="REVTABLE4" localSheetId="6">#REF!</definedName>
    <definedName name="REVTABLE4" localSheetId="8">#REF!</definedName>
    <definedName name="REVTABLE4" localSheetId="10">#REF!</definedName>
    <definedName name="REVTABLE4" localSheetId="11">#REF!</definedName>
    <definedName name="REVTABLE4" localSheetId="13">#REF!</definedName>
    <definedName name="REVTABLE4">#REF!</definedName>
    <definedName name="REVTABLE5" localSheetId="0">#REF!</definedName>
    <definedName name="REVTABLE5" localSheetId="1">#REF!</definedName>
    <definedName name="REVTABLE5" localSheetId="17">#REF!</definedName>
    <definedName name="REVTABLE5" localSheetId="2">#REF!</definedName>
    <definedName name="REVTABLE5" localSheetId="3">#REF!</definedName>
    <definedName name="REVTABLE5" localSheetId="6">#REF!</definedName>
    <definedName name="REVTABLE5" localSheetId="8">#REF!</definedName>
    <definedName name="REVTABLE5" localSheetId="10">#REF!</definedName>
    <definedName name="REVTABLE5" localSheetId="11">#REF!</definedName>
    <definedName name="REVTABLE5" localSheetId="13">#REF!</definedName>
    <definedName name="REVTABLE5">#REF!</definedName>
    <definedName name="SACDATA2007C" localSheetId="14">#REF!</definedName>
    <definedName name="SACDATA2007C" localSheetId="17">#REF!</definedName>
    <definedName name="SACDATA2007C" localSheetId="10">#N/A</definedName>
    <definedName name="SACDATA2007C" localSheetId="13">#N/A</definedName>
    <definedName name="SACDATA2007C">#REF!</definedName>
    <definedName name="SAS_output" localSheetId="0">#REF!</definedName>
    <definedName name="SAS_output" localSheetId="1">#REF!</definedName>
    <definedName name="SAS_output" localSheetId="14">#REF!</definedName>
    <definedName name="SAS_output" localSheetId="15">#REF!</definedName>
    <definedName name="SAS_output" localSheetId="17">#REF!</definedName>
    <definedName name="SAS_output" localSheetId="2">#REF!</definedName>
    <definedName name="SAS_output" localSheetId="3">#REF!</definedName>
    <definedName name="SAS_output" localSheetId="6">#REF!</definedName>
    <definedName name="SAS_output" localSheetId="8">#REF!</definedName>
    <definedName name="SAS_output" localSheetId="10">#REF!</definedName>
    <definedName name="SAS_output" localSheetId="11">#REF!</definedName>
    <definedName name="SAS_output" localSheetId="12">#REF!</definedName>
    <definedName name="SAS_output" localSheetId="13">#REF!</definedName>
    <definedName name="SAS_output">#REF!</definedName>
    <definedName name="SEQUENCE" localSheetId="0">#REF!</definedName>
    <definedName name="SEQUENCE" localSheetId="1">#REF!</definedName>
    <definedName name="SEQUENCE" localSheetId="14">#REF!</definedName>
    <definedName name="SEQUENCE" localSheetId="17">#REF!</definedName>
    <definedName name="SEQUENCE" localSheetId="2">#REF!</definedName>
    <definedName name="SEQUENCE" localSheetId="3">#REF!</definedName>
    <definedName name="SEQUENCE" localSheetId="6">#REF!</definedName>
    <definedName name="SEQUENCE" localSheetId="8">#REF!</definedName>
    <definedName name="SEQUENCE" localSheetId="10">#REF!</definedName>
    <definedName name="SEQUENCE" localSheetId="11">#REF!</definedName>
    <definedName name="SEQUENCE" localSheetId="13">#REF!</definedName>
    <definedName name="SEQUENCE">#REF!</definedName>
    <definedName name="TABLE_2___PAGE_" localSheetId="0">#REF!</definedName>
    <definedName name="TABLE_2___PAGE_" localSheetId="1">#REF!</definedName>
    <definedName name="TABLE_2___PAGE_" localSheetId="17">#REF!</definedName>
    <definedName name="TABLE_2___PAGE_" localSheetId="2">#REF!</definedName>
    <definedName name="TABLE_2___PAGE_" localSheetId="3">#REF!</definedName>
    <definedName name="TABLE_2___PAGE_" localSheetId="6">#REF!</definedName>
    <definedName name="TABLE_2___PAGE_" localSheetId="8">#REF!</definedName>
    <definedName name="TABLE_2___PAGE_" localSheetId="10">#REF!</definedName>
    <definedName name="TABLE_2___PAGE_" localSheetId="11">#REF!</definedName>
    <definedName name="TABLE_2___PAGE_" localSheetId="13">#REF!</definedName>
    <definedName name="TABLE_2___PAGE_">#REF!</definedName>
    <definedName name="TABLE_GROUP" localSheetId="0">#REF!</definedName>
    <definedName name="TABLE_GROUP" localSheetId="1">#REF!</definedName>
    <definedName name="TABLE_GROUP" localSheetId="17">#REF!</definedName>
    <definedName name="TABLE_GROUP" localSheetId="2">#REF!</definedName>
    <definedName name="TABLE_GROUP" localSheetId="3">#REF!</definedName>
    <definedName name="TABLE_GROUP" localSheetId="6">#REF!</definedName>
    <definedName name="TABLE_GROUP" localSheetId="8">#REF!</definedName>
    <definedName name="TABLE_GROUP" localSheetId="10">#REF!</definedName>
    <definedName name="TABLE_GROUP" localSheetId="11">#REF!</definedName>
    <definedName name="TABLE_GROUP" localSheetId="13">#REF!</definedName>
    <definedName name="TABLE_GROUP">#REF!</definedName>
    <definedName name="TABLE_NUM" localSheetId="0">#REF!</definedName>
    <definedName name="TABLE_NUM" localSheetId="1">#REF!</definedName>
    <definedName name="TABLE_NUM" localSheetId="17">#REF!</definedName>
    <definedName name="TABLE_NUM" localSheetId="2">#REF!</definedName>
    <definedName name="TABLE_NUM" localSheetId="3">#REF!</definedName>
    <definedName name="TABLE_NUM" localSheetId="6">#REF!</definedName>
    <definedName name="TABLE_NUM" localSheetId="8">#REF!</definedName>
    <definedName name="TABLE_NUM" localSheetId="10">#REF!</definedName>
    <definedName name="TABLE_NUM" localSheetId="11">#REF!</definedName>
    <definedName name="TABLE_NUM" localSheetId="13">#REF!</definedName>
    <definedName name="TABLE_NUM">#REF!</definedName>
    <definedName name="TABLE2" localSheetId="0">#REF!</definedName>
    <definedName name="TABLE2" localSheetId="1">#REF!</definedName>
    <definedName name="TABLE2" localSheetId="17">#REF!</definedName>
    <definedName name="TABLE2" localSheetId="2">#REF!</definedName>
    <definedName name="TABLE2" localSheetId="3">#REF!</definedName>
    <definedName name="TABLE2" localSheetId="6">#REF!</definedName>
    <definedName name="TABLE2" localSheetId="8">#REF!</definedName>
    <definedName name="TABLE2" localSheetId="10">#REF!</definedName>
    <definedName name="TABLE2" localSheetId="11">#REF!</definedName>
    <definedName name="TABLE2" localSheetId="13">#REF!</definedName>
    <definedName name="TABLE2">#REF!</definedName>
    <definedName name="TABLE3" localSheetId="0">#REF!</definedName>
    <definedName name="TABLE3" localSheetId="1">#REF!</definedName>
    <definedName name="TABLE3" localSheetId="17">#REF!</definedName>
    <definedName name="TABLE3" localSheetId="2">#REF!</definedName>
    <definedName name="TABLE3" localSheetId="3">#REF!</definedName>
    <definedName name="TABLE3" localSheetId="6">#REF!</definedName>
    <definedName name="TABLE3" localSheetId="8">#REF!</definedName>
    <definedName name="TABLE3" localSheetId="10">#REF!</definedName>
    <definedName name="TABLE3" localSheetId="11">#REF!</definedName>
    <definedName name="TABLE3" localSheetId="13">#REF!</definedName>
    <definedName name="TABLE3">#REF!</definedName>
    <definedName name="TABLE5" localSheetId="17">#REF!</definedName>
    <definedName name="TABLE5" localSheetId="10">#REF!</definedName>
    <definedName name="TABLE5">#REF!</definedName>
    <definedName name="TABLE6" localSheetId="10">#REF!</definedName>
    <definedName name="TABLE6">#REF!</definedName>
    <definedName name="TABLE7" localSheetId="10">#REF!</definedName>
    <definedName name="TABLE7">#REF!</definedName>
    <definedName name="TABLE8" localSheetId="10">#REF!</definedName>
    <definedName name="TABLE8">#REF!</definedName>
    <definedName name="TABLEQ" localSheetId="10">#REF!</definedName>
    <definedName name="TABLEQ">#REF!</definedName>
    <definedName name="TITLE" localSheetId="0">#REF!</definedName>
    <definedName name="TITLE" localSheetId="1">#REF!</definedName>
    <definedName name="TITLE" localSheetId="17">#REF!</definedName>
    <definedName name="TITLE" localSheetId="2">#REF!</definedName>
    <definedName name="TITLE" localSheetId="3">#REF!</definedName>
    <definedName name="TITLE" localSheetId="6">#REF!</definedName>
    <definedName name="TITLE" localSheetId="8">#REF!</definedName>
    <definedName name="TITLE" localSheetId="10">#REF!</definedName>
    <definedName name="TITLE" localSheetId="11">#REF!</definedName>
    <definedName name="TITLE" localSheetId="13">#REF!</definedName>
    <definedName name="TITLE">#REF!</definedName>
    <definedName name="TITLE_RANGE" localSheetId="0">#REF!</definedName>
    <definedName name="TITLE_RANGE" localSheetId="1">#REF!</definedName>
    <definedName name="TITLE_RANGE" localSheetId="17">#REF!</definedName>
    <definedName name="TITLE_RANGE" localSheetId="2">#REF!</definedName>
    <definedName name="TITLE_RANGE" localSheetId="3">#REF!</definedName>
    <definedName name="TITLE_RANGE" localSheetId="6">#REF!</definedName>
    <definedName name="TITLE_RANGE" localSheetId="8">#REF!</definedName>
    <definedName name="TITLE_RANGE" localSheetId="10">#REF!</definedName>
    <definedName name="TITLE_RANGE" localSheetId="11">#REF!</definedName>
    <definedName name="TITLE_RANGE" localSheetId="13">#REF!</definedName>
    <definedName name="TITLE_RANGE">#REF!</definedName>
    <definedName name="TITLE_TO" localSheetId="0">#REF!</definedName>
    <definedName name="TITLE_TO" localSheetId="1">#REF!</definedName>
    <definedName name="TITLE_TO" localSheetId="17">#REF!</definedName>
    <definedName name="TITLE_TO" localSheetId="2">#REF!</definedName>
    <definedName name="TITLE_TO" localSheetId="3">#REF!</definedName>
    <definedName name="TITLE_TO" localSheetId="6">#REF!</definedName>
    <definedName name="TITLE_TO" localSheetId="8">#REF!</definedName>
    <definedName name="TITLE_TO" localSheetId="10">#REF!</definedName>
    <definedName name="TITLE_TO" localSheetId="11">#REF!</definedName>
    <definedName name="TITLE_TO" localSheetId="13">#REF!</definedName>
    <definedName name="TITLE_TO">#REF!</definedName>
    <definedName name="TO_CELL" localSheetId="17">#REF!</definedName>
    <definedName name="TO_CELL" localSheetId="10">#REF!</definedName>
    <definedName name="TO_CELL">#REF!</definedName>
    <definedName name="TO_CLEC" localSheetId="10">#REF!</definedName>
    <definedName name="TO_CLEC">#REF!</definedName>
    <definedName name="TO_GROOVED" localSheetId="10">#REF!</definedName>
    <definedName name="TO_GROOVED">#REF!</definedName>
    <definedName name="TO_ILEC" localSheetId="10">#REF!</definedName>
    <definedName name="TO_ILEC">#REF!</definedName>
    <definedName name="TO_PAY" localSheetId="10">#REF!</definedName>
    <definedName name="TO_PAY">#REF!</definedName>
    <definedName name="TO_RBOC" localSheetId="10">#REF!</definedName>
    <definedName name="TO_RBOC">#REF!</definedName>
    <definedName name="TO_TABLE" localSheetId="0">#REF!</definedName>
    <definedName name="TO_TABLE" localSheetId="1">#REF!</definedName>
    <definedName name="TO_TABLE" localSheetId="17">#REF!</definedName>
    <definedName name="TO_TABLE" localSheetId="2">#REF!</definedName>
    <definedName name="TO_TABLE" localSheetId="3">#REF!</definedName>
    <definedName name="TO_TABLE" localSheetId="6">#REF!</definedName>
    <definedName name="TO_TABLE" localSheetId="8">#REF!</definedName>
    <definedName name="TO_TABLE" localSheetId="10">#REF!</definedName>
    <definedName name="TO_TABLE" localSheetId="11">#REF!</definedName>
    <definedName name="TO_TABLE" localSheetId="13">#REF!</definedName>
    <definedName name="TO_TABLE">#REF!</definedName>
    <definedName name="TO_TITLE" localSheetId="0">#REF!</definedName>
    <definedName name="TO_TITLE" localSheetId="1">#REF!</definedName>
    <definedName name="TO_TITLE" localSheetId="17">#REF!</definedName>
    <definedName name="TO_TITLE" localSheetId="2">#REF!</definedName>
    <definedName name="TO_TITLE" localSheetId="3">#REF!</definedName>
    <definedName name="TO_TITLE" localSheetId="6">#REF!</definedName>
    <definedName name="TO_TITLE" localSheetId="8">#REF!</definedName>
    <definedName name="TO_TITLE" localSheetId="10">#REF!</definedName>
    <definedName name="TO_TITLE" localSheetId="11">#REF!</definedName>
    <definedName name="TO_TITLE" localSheetId="13">#REF!</definedName>
    <definedName name="TO_TITLE">#REF!</definedName>
    <definedName name="TO_TITLE6" localSheetId="17">#REF!</definedName>
    <definedName name="TO_TITLE6" localSheetId="10">#REF!</definedName>
    <definedName name="TO_TITLE6">#REF!</definedName>
    <definedName name="TO_TITLE7" localSheetId="10">#REF!</definedName>
    <definedName name="TO_TITLE7">#REF!</definedName>
    <definedName name="TO_TOLL" localSheetId="10">#REF!</definedName>
    <definedName name="TO_TOLL">#REF!</definedName>
    <definedName name="TO_TOTAL" localSheetId="10">#REF!</definedName>
    <definedName name="TO_TOTAL">#REF!</definedName>
    <definedName name="TO_WIRE" localSheetId="10">#REF!</definedName>
    <definedName name="TO_WIRE">#REF!</definedName>
    <definedName name="TOP20HOLDINGONLY" localSheetId="14">#REF!</definedName>
    <definedName name="TOP20HOLDINGONLY" localSheetId="17">#REF!</definedName>
    <definedName name="TOP20HOLDINGONLY" localSheetId="10">#N/A</definedName>
    <definedName name="TOP20HOLDINGONLY" localSheetId="13">#N/A</definedName>
    <definedName name="TOP20HOLDINGONLY">#REF!</definedName>
    <definedName name="WHOLE" localSheetId="0">#REF!</definedName>
    <definedName name="WHOLE" localSheetId="1">#REF!</definedName>
    <definedName name="WHOLE" localSheetId="14">#REF!</definedName>
    <definedName name="WHOLE" localSheetId="15">#REF!</definedName>
    <definedName name="WHOLE" localSheetId="17">#REF!</definedName>
    <definedName name="WHOLE" localSheetId="2">#REF!</definedName>
    <definedName name="WHOLE" localSheetId="3">#REF!</definedName>
    <definedName name="WHOLE" localSheetId="6">#REF!</definedName>
    <definedName name="WHOLE" localSheetId="8">#REF!</definedName>
    <definedName name="WHOLE" localSheetId="10">#REF!</definedName>
    <definedName name="WHOLE" localSheetId="11">#REF!</definedName>
    <definedName name="WHOLE" localSheetId="12">#REF!</definedName>
    <definedName name="WHOLE">#REF!</definedName>
    <definedName name="zzz" localSheetId="15">[1]Q_rollups!$A$1:$H$32</definedName>
    <definedName name="zzz" localSheetId="10">[1]Q_rollups!$A$1:$H$32</definedName>
    <definedName name="zzz">[2]Q_rollups!$A$1:$H$32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6" i="44" l="1"/>
  <c r="D36" i="44"/>
  <c r="E36" i="44"/>
  <c r="E46" i="44"/>
  <c r="D46" i="44"/>
  <c r="C46" i="44"/>
  <c r="E45" i="44"/>
  <c r="D45" i="44"/>
  <c r="C45" i="44"/>
  <c r="F41" i="43" l="1"/>
  <c r="E41" i="43"/>
  <c r="D41" i="43"/>
  <c r="C41" i="43"/>
  <c r="G41" i="43" s="1"/>
  <c r="G40" i="43"/>
  <c r="G39" i="43"/>
  <c r="G38" i="43"/>
  <c r="F36" i="43"/>
  <c r="E36" i="43"/>
  <c r="D36" i="43"/>
  <c r="C36" i="43"/>
  <c r="G36" i="43" s="1"/>
  <c r="G35" i="43"/>
  <c r="G34" i="43"/>
  <c r="G33" i="43"/>
  <c r="F31" i="43"/>
  <c r="D31" i="43"/>
  <c r="C31" i="43"/>
  <c r="G31" i="43" s="1"/>
  <c r="G30" i="43"/>
  <c r="C29" i="43"/>
  <c r="G29" i="43" s="1"/>
  <c r="G28" i="43"/>
  <c r="E28" i="43"/>
  <c r="F26" i="43"/>
  <c r="E26" i="43"/>
  <c r="D26" i="43"/>
  <c r="C26" i="43"/>
  <c r="G26" i="43" s="1"/>
  <c r="G25" i="43"/>
  <c r="G24" i="43"/>
  <c r="G23" i="43"/>
  <c r="G22" i="43"/>
  <c r="F20" i="43"/>
  <c r="F42" i="43" s="1"/>
  <c r="E20" i="43"/>
  <c r="E42" i="43" s="1"/>
  <c r="D20" i="43"/>
  <c r="D42" i="43" s="1"/>
  <c r="C20" i="43"/>
  <c r="C42" i="43" s="1"/>
  <c r="G19" i="43"/>
  <c r="G18" i="43"/>
  <c r="G17" i="43"/>
  <c r="G16" i="43"/>
  <c r="G15" i="43"/>
  <c r="G14" i="43"/>
  <c r="G13" i="43"/>
  <c r="G12" i="43"/>
  <c r="G11" i="43"/>
  <c r="G10" i="43"/>
  <c r="G9" i="43"/>
  <c r="G8" i="43"/>
  <c r="G7" i="43"/>
  <c r="E47" i="43" l="1"/>
  <c r="E48" i="43" s="1"/>
  <c r="E50" i="43" s="1"/>
  <c r="E51" i="43" s="1"/>
  <c r="F51" i="43"/>
  <c r="F47" i="43"/>
  <c r="F48" i="43" s="1"/>
  <c r="F50" i="43" s="1"/>
  <c r="C47" i="43"/>
  <c r="C48" i="43" s="1"/>
  <c r="C50" i="43" s="1"/>
  <c r="G42" i="43"/>
  <c r="C51" i="43"/>
  <c r="D47" i="43"/>
  <c r="D48" i="43" s="1"/>
  <c r="D50" i="43" s="1"/>
  <c r="D51" i="43" s="1"/>
  <c r="G20" i="43"/>
</calcChain>
</file>

<file path=xl/sharedStrings.xml><?xml version="1.0" encoding="utf-8"?>
<sst xmlns="http://schemas.openxmlformats.org/spreadsheetml/2006/main" count="611" uniqueCount="408">
  <si>
    <t>(in Millions of Dollars)</t>
  </si>
  <si>
    <t>Local Service 
and
Payphone Revenues</t>
  </si>
  <si>
    <t>Total Local Service and Payphone Revenues</t>
  </si>
  <si>
    <t>Mobile Revenues</t>
  </si>
  <si>
    <t>Toll Service Revenues</t>
  </si>
  <si>
    <t>Total Toll Service Revenues</t>
  </si>
  <si>
    <t>Total Local, Mobile, and Toll Revenues</t>
  </si>
  <si>
    <t>Total Reported Revenues</t>
  </si>
  <si>
    <t>Footnotes to Table 1.1</t>
  </si>
  <si>
    <t>Table 1.2</t>
  </si>
  <si>
    <t>Total Wholesale Revenues</t>
  </si>
  <si>
    <t>Percentage Interstate/International</t>
  </si>
  <si>
    <t xml:space="preserve"> Retail 
(End User) Telecommunications Revenues</t>
  </si>
  <si>
    <t>Total Retail Revenues</t>
  </si>
  <si>
    <t xml:space="preserve"> Total Telecommunications Revenues  
(Wholesale + Retail)</t>
  </si>
  <si>
    <t>Mobile Service</t>
  </si>
  <si>
    <t>Toll Service</t>
  </si>
  <si>
    <t>Total Telecommunications Revenues</t>
  </si>
  <si>
    <t>Intrastate</t>
  </si>
  <si>
    <t>Total Non-Telecommunications Revenues</t>
  </si>
  <si>
    <t xml:space="preserve"> </t>
  </si>
  <si>
    <t>Table 1.3</t>
  </si>
  <si>
    <t>Other 
Companies</t>
  </si>
  <si>
    <t>Total</t>
  </si>
  <si>
    <t xml:space="preserve"> Table 1.4</t>
  </si>
  <si>
    <t>Data from FCC Form 499-Q</t>
  </si>
  <si>
    <t>All Filers</t>
  </si>
  <si>
    <t>Total 
Less LIRE</t>
  </si>
  <si>
    <t>Implied Uncollectible Rate</t>
  </si>
  <si>
    <t>Intrastate, Interstate, 
and International</t>
  </si>
  <si>
    <t>Retail (End User) Billed</t>
  </si>
  <si>
    <t>Total Revenue</t>
  </si>
  <si>
    <t>Interstate and International</t>
  </si>
  <si>
    <t>Retail Net of Uncollectibles</t>
  </si>
  <si>
    <t>Wholesale (Carrier's Carrier) Billed</t>
  </si>
  <si>
    <t>Table 1.5</t>
  </si>
  <si>
    <t>Revenues Subject to USF Contribution</t>
  </si>
  <si>
    <t>Billed interstate and international retail (end-user)</t>
  </si>
  <si>
    <t>less</t>
  </si>
  <si>
    <t>international revenues of international-only filers</t>
  </si>
  <si>
    <t>and international revenues that were excluded</t>
  </si>
  <si>
    <t xml:space="preserve">interstate and other international revenues for </t>
  </si>
  <si>
    <t xml:space="preserve">filers who are de minimis or otherwise exempt </t>
  </si>
  <si>
    <t>from universal service support requirements</t>
  </si>
  <si>
    <t>equals</t>
  </si>
  <si>
    <t>Table 1.6</t>
  </si>
  <si>
    <t>Year</t>
  </si>
  <si>
    <t>Quarter</t>
  </si>
  <si>
    <t>Contribution Factor</t>
  </si>
  <si>
    <t>First Quarter</t>
  </si>
  <si>
    <t>Second Quarter</t>
  </si>
  <si>
    <t>Third Quarter</t>
  </si>
  <si>
    <t>Fourth Quarter</t>
  </si>
  <si>
    <t xml:space="preserve">Carriers contribute based on projected, collected, end-user interstate and international telecommunications revenues. </t>
  </si>
  <si>
    <t>Table 1.7</t>
  </si>
  <si>
    <t>Other Companies</t>
  </si>
  <si>
    <t>Top 10 Share</t>
  </si>
  <si>
    <t>Revenues are calculated as the sum of Lines 403d to 417d (interstate end user revenue) and 403e to 417e (international end user revenue) minus Lines 412e from Form 499-A.</t>
  </si>
  <si>
    <t>Preliminary revenues are calculated using Line 116b plus Line 116c for each quarter in FCC Form 499-Q.</t>
  </si>
  <si>
    <t>Table 1.8</t>
  </si>
  <si>
    <t>% Intrastate</t>
  </si>
  <si>
    <t>% Interstate and International</t>
  </si>
  <si>
    <t>% Total</t>
  </si>
  <si>
    <t>Alabama</t>
  </si>
  <si>
    <t>Alaska</t>
  </si>
  <si>
    <t>American Samoa</t>
  </si>
  <si>
    <t>Arizona</t>
  </si>
  <si>
    <t>Arkansas</t>
  </si>
  <si>
    <t>California</t>
  </si>
  <si>
    <t>Colorado</t>
  </si>
  <si>
    <t>Connecticut</t>
  </si>
  <si>
    <t>Delaware</t>
  </si>
  <si>
    <t>District of 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</si>
  <si>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</si>
  <si>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</si>
  <si>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</si>
  <si>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</si>
  <si>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</si>
  <si>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</si>
  <si>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</si>
  <si>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</si>
  <si>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</si>
  <si>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</si>
  <si>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</si>
  <si>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</si>
  <si>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</si>
  <si>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</si>
  <si>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</si>
  <si>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</si>
  <si>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</si>
  <si>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</si>
  <si>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</si>
  <si>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</si>
  <si>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</si>
  <si>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</si>
  <si>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</si>
  <si>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</si>
  <si>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</si>
  <si>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</si>
  <si>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</si>
  <si>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N. Mariana Islands</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</si>
  <si>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</si>
  <si>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</si>
  <si>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</si>
  <si>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</si>
  <si>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</si>
  <si>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</si>
  <si>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</si>
  <si>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</si>
  <si>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</si>
  <si>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</si>
  <si>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</si>
  <si>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</si>
  <si>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</si>
  <si>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</si>
  <si>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</si>
  <si>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</si>
  <si>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</si>
  <si>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</si>
  <si>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r>
      <rPr>
        <i/>
        <sz val="10"/>
        <rFont val="Times New Roman"/>
        <family val="1"/>
      </rPr>
      <t>Note</t>
    </r>
    <r>
      <rPr>
        <sz val="10"/>
        <rFont val="Times New Roman"/>
        <family val="1"/>
      </rPr>
      <t>:  Figures may not add to totals due to rounding.</t>
    </r>
  </si>
  <si>
    <t>Table 1.9</t>
  </si>
  <si>
    <t>(Annual Payments and Contributions in Thousands of Dollars)</t>
  </si>
  <si>
    <t>Payments from USF to Providers</t>
  </si>
  <si>
    <t>Low-Income Support</t>
  </si>
  <si>
    <t>Schools &amp; Libraries</t>
  </si>
  <si>
    <t>Rural Health Care</t>
  </si>
  <si>
    <t>Amount</t>
  </si>
  <si>
    <t>% of Total</t>
  </si>
  <si>
    <t>Table 1.10</t>
  </si>
  <si>
    <t>High-Cost Support</t>
  </si>
  <si>
    <t>Schools and Libraries</t>
  </si>
  <si>
    <t xml:space="preserve"> Total</t>
  </si>
  <si>
    <t>Table 1.11</t>
  </si>
  <si>
    <t>Full Year</t>
  </si>
  <si>
    <t xml:space="preserve">     High Cost Loop Support</t>
  </si>
  <si>
    <t xml:space="preserve">     Broadband Loop Support</t>
  </si>
  <si>
    <t xml:space="preserve">     CAF - Intercarrier Compensation Support</t>
  </si>
  <si>
    <t xml:space="preserve">     CAF - Phase II Cost Model</t>
  </si>
  <si>
    <t xml:space="preserve">     Alternative Connect America Cost Model I &amp; II</t>
  </si>
  <si>
    <t xml:space="preserve">     Alaska Plan Support</t>
  </si>
  <si>
    <t xml:space="preserve">     Prior Period Adjustment </t>
  </si>
  <si>
    <t xml:space="preserve">     USAC Administrative Costs</t>
  </si>
  <si>
    <t xml:space="preserve">          Program Total</t>
  </si>
  <si>
    <t xml:space="preserve">Low Income </t>
  </si>
  <si>
    <t xml:space="preserve">     Lifeline Assistance</t>
  </si>
  <si>
    <t xml:space="preserve">     Link-Up</t>
  </si>
  <si>
    <t xml:space="preserve">     Prior Period Adjustment</t>
  </si>
  <si>
    <t>Rural Health</t>
  </si>
  <si>
    <t xml:space="preserve">     Rural Health Care Support</t>
  </si>
  <si>
    <t xml:space="preserve">     Schools and Libraries Support</t>
  </si>
  <si>
    <t>Grand Total</t>
  </si>
  <si>
    <t>Applicable interstate and international end-user revenues</t>
  </si>
  <si>
    <t xml:space="preserve">          Reported contribution base revenues</t>
  </si>
  <si>
    <t xml:space="preserve">     Circulatory Adjustment</t>
  </si>
  <si>
    <t xml:space="preserve">          Amount carriers will contribute to USF in this quarter</t>
  </si>
  <si>
    <t xml:space="preserve">     Subtotal</t>
  </si>
  <si>
    <t xml:space="preserve">          Adjustment factor for uncollectibles</t>
  </si>
  <si>
    <t xml:space="preserve">     Contribution factor</t>
  </si>
  <si>
    <r>
      <t xml:space="preserve">In the </t>
    </r>
    <r>
      <rPr>
        <i/>
        <sz val="10"/>
        <rFont val="Times New Roman"/>
        <family val="1"/>
      </rPr>
      <t>USF/ICC Transformation Order,</t>
    </r>
    <r>
      <rPr>
        <sz val="10"/>
        <rFont val="Times New Roman"/>
        <family val="1"/>
      </rPr>
      <t xml:space="preserve"> the Commission froze support received by competitive ETCs, including IAS, HCMS, ICLS, LSS, and HCLS at 2011 levels, effective January 1, 2012, and began phasing the frozen support down effective July 1, 2012.  </t>
    </r>
    <r>
      <rPr>
        <i/>
        <sz val="10"/>
        <rFont val="Times New Roman"/>
        <family val="1"/>
      </rPr>
      <t xml:space="preserve">USF/ICC Transformation Order, </t>
    </r>
    <r>
      <rPr>
        <sz val="10"/>
        <rFont val="Times New Roman"/>
        <family val="1"/>
      </rPr>
      <t>paras. 498-532.</t>
    </r>
  </si>
  <si>
    <t>High-cost support excludes withheld from Mobility Fund and includes recovered forfeited funds for Connect America Fund (CAF)-Phase I Support.</t>
  </si>
  <si>
    <t>Net dollar flow is positive when payments from USF (Universal Service Fund) to carriers exceed contributions to USF.  Total is negative because of administrative expenses.</t>
  </si>
  <si>
    <t>High Cost</t>
  </si>
  <si>
    <r>
      <t>Note</t>
    </r>
    <r>
      <rPr>
        <sz val="10"/>
        <color theme="1"/>
        <rFont val="Times New Roman"/>
        <family val="1"/>
      </rPr>
      <t>: Detail may not add to totals due to rounding.</t>
    </r>
  </si>
  <si>
    <r>
      <rPr>
        <i/>
        <sz val="10"/>
        <rFont val="Times New Roman"/>
        <family val="1"/>
      </rPr>
      <t>Source</t>
    </r>
    <r>
      <rPr>
        <sz val="10"/>
        <rFont val="Times New Roman"/>
        <family val="1"/>
      </rPr>
      <t xml:space="preserve">:  Quarterly Public Notices on universal service contribution factors are in CC Docket 96-45.  See http://www.fcc.gov/encyclopedia/contribution-factor-quarterly-filings-universal-service-fund-usf-management-support </t>
    </r>
  </si>
  <si>
    <t xml:space="preserve">Billed Interstate and International Retail Communications Revenues by </t>
  </si>
  <si>
    <r>
      <t xml:space="preserve">Local Exchange </t>
    </r>
    <r>
      <rPr>
        <vertAlign val="superscript"/>
        <sz val="10"/>
        <rFont val="Times New Roman"/>
        <family val="1"/>
      </rPr>
      <t>1</t>
    </r>
  </si>
  <si>
    <r>
      <t xml:space="preserve">Pay Telephone </t>
    </r>
    <r>
      <rPr>
        <vertAlign val="superscript"/>
        <sz val="10"/>
        <rFont val="Times New Roman"/>
        <family val="1"/>
      </rPr>
      <t>2</t>
    </r>
  </si>
  <si>
    <r>
      <t xml:space="preserve">Local Private Line </t>
    </r>
    <r>
      <rPr>
        <vertAlign val="superscript"/>
        <sz val="10"/>
        <rFont val="Times New Roman"/>
        <family val="1"/>
      </rPr>
      <t>3</t>
    </r>
  </si>
  <si>
    <r>
      <t xml:space="preserve">VoIP Local </t>
    </r>
    <r>
      <rPr>
        <vertAlign val="superscript"/>
        <sz val="10"/>
        <rFont val="Times New Roman"/>
        <family val="1"/>
      </rPr>
      <t>4</t>
    </r>
  </si>
  <si>
    <r>
      <t xml:space="preserve">Other Local </t>
    </r>
    <r>
      <rPr>
        <vertAlign val="superscript"/>
        <sz val="10"/>
        <rFont val="Times New Roman"/>
        <family val="1"/>
      </rPr>
      <t>5</t>
    </r>
  </si>
  <si>
    <r>
      <t xml:space="preserve">Federal and State USF Support </t>
    </r>
    <r>
      <rPr>
        <vertAlign val="superscript"/>
        <sz val="10"/>
        <rFont val="Times New Roman"/>
        <family val="1"/>
      </rPr>
      <t>6</t>
    </r>
  </si>
  <si>
    <r>
      <t xml:space="preserve">Subscriber Line Charges </t>
    </r>
    <r>
      <rPr>
        <vertAlign val="superscript"/>
        <sz val="10"/>
        <rFont val="Times New Roman"/>
        <family val="1"/>
      </rPr>
      <t>7</t>
    </r>
  </si>
  <si>
    <r>
      <t xml:space="preserve">Access </t>
    </r>
    <r>
      <rPr>
        <vertAlign val="superscript"/>
        <sz val="10"/>
        <rFont val="Times New Roman"/>
        <family val="1"/>
      </rPr>
      <t>8</t>
    </r>
  </si>
  <si>
    <r>
      <t xml:space="preserve">Total Mobile Service Revenues </t>
    </r>
    <r>
      <rPr>
        <b/>
        <vertAlign val="superscript"/>
        <sz val="10"/>
        <rFont val="Times New Roman"/>
        <family val="1"/>
      </rPr>
      <t>9</t>
    </r>
  </si>
  <si>
    <r>
      <t xml:space="preserve">Operator </t>
    </r>
    <r>
      <rPr>
        <vertAlign val="superscript"/>
        <sz val="10"/>
        <rFont val="Times New Roman"/>
        <family val="1"/>
      </rPr>
      <t>10</t>
    </r>
  </si>
  <si>
    <r>
      <t xml:space="preserve">VoIP Toll </t>
    </r>
    <r>
      <rPr>
        <vertAlign val="superscript"/>
        <sz val="10"/>
        <rFont val="Times New Roman"/>
        <family val="1"/>
      </rPr>
      <t>11</t>
    </r>
  </si>
  <si>
    <r>
      <t xml:space="preserve">Non-Operator Switched Toll </t>
    </r>
    <r>
      <rPr>
        <vertAlign val="superscript"/>
        <sz val="10"/>
        <rFont val="Times New Roman"/>
        <family val="1"/>
      </rPr>
      <t>12</t>
    </r>
  </si>
  <si>
    <r>
      <t xml:space="preserve">Long Distance Private Line </t>
    </r>
    <r>
      <rPr>
        <vertAlign val="superscript"/>
        <sz val="10"/>
        <rFont val="Times New Roman"/>
        <family val="1"/>
      </rPr>
      <t>13</t>
    </r>
  </si>
  <si>
    <r>
      <t xml:space="preserve">Other Long Distance </t>
    </r>
    <r>
      <rPr>
        <vertAlign val="superscript"/>
        <sz val="10"/>
        <rFont val="Times New Roman"/>
        <family val="1"/>
      </rPr>
      <t>14</t>
    </r>
  </si>
  <si>
    <r>
      <t xml:space="preserve">Total Telecommunications Revenues </t>
    </r>
    <r>
      <rPr>
        <b/>
        <vertAlign val="superscript"/>
        <sz val="10"/>
        <rFont val="Times New Roman"/>
        <family val="1"/>
      </rPr>
      <t>16</t>
    </r>
  </si>
  <si>
    <r>
      <t xml:space="preserve">     CAF - Phase I Frozen Support </t>
    </r>
    <r>
      <rPr>
        <vertAlign val="superscript"/>
        <sz val="10"/>
        <rFont val="Times New Roman"/>
        <family val="1"/>
      </rPr>
      <t>1</t>
    </r>
  </si>
  <si>
    <r>
      <t xml:space="preserve">     Frozen Competitive ETC Support </t>
    </r>
    <r>
      <rPr>
        <vertAlign val="superscript"/>
        <sz val="10"/>
        <rFont val="Times New Roman"/>
        <family val="1"/>
      </rPr>
      <t>2</t>
    </r>
  </si>
  <si>
    <r>
      <t>3</t>
    </r>
    <r>
      <rPr>
        <sz val="10"/>
        <rFont val="Times New Roman"/>
        <family val="1"/>
      </rPr>
      <t xml:space="preserve">  Contributions include administrative cost of approximately $144 million, as shown in USAC's Annual Report.  Allocation of contributions among states is an FCC estimate.  See the Technical Appendix at http://www.fcc.gov/encyclopedia/federal-state-joint-board-monitoring-reports.</t>
    </r>
  </si>
  <si>
    <r>
      <t xml:space="preserve">Estimated Contributions </t>
    </r>
    <r>
      <rPr>
        <b/>
        <vertAlign val="superscript"/>
        <sz val="10"/>
        <rFont val="Times New Roman"/>
        <family val="1"/>
      </rPr>
      <t>2</t>
    </r>
  </si>
  <si>
    <r>
      <t xml:space="preserve">Estimated Net Dollar Flow </t>
    </r>
    <r>
      <rPr>
        <b/>
        <vertAlign val="superscript"/>
        <sz val="10"/>
        <rFont val="Times New Roman"/>
        <family val="1"/>
      </rPr>
      <t>3</t>
    </r>
  </si>
  <si>
    <r>
      <t xml:space="preserve">High-Cost Support </t>
    </r>
    <r>
      <rPr>
        <b/>
        <vertAlign val="superscript"/>
        <sz val="10"/>
        <rFont val="Times New Roman"/>
        <family val="1"/>
      </rPr>
      <t>1</t>
    </r>
  </si>
  <si>
    <r>
      <rPr>
        <i/>
        <sz val="10"/>
        <rFont val="Times New Roman"/>
        <family val="1"/>
      </rPr>
      <t>Note</t>
    </r>
    <r>
      <rPr>
        <sz val="10"/>
        <rFont val="Times New Roman"/>
        <family val="1"/>
      </rPr>
      <t>: Figures may not add due to rounding.</t>
    </r>
  </si>
  <si>
    <r>
      <t>Top 10 Affiliated Entities</t>
    </r>
    <r>
      <rPr>
        <b/>
        <vertAlign val="superscript"/>
        <sz val="10"/>
        <rFont val="Times New Roman"/>
        <family val="1"/>
      </rPr>
      <t>2</t>
    </r>
  </si>
  <si>
    <r>
      <t>Universal Service Fund Contribution Factor</t>
    </r>
    <r>
      <rPr>
        <b/>
        <vertAlign val="superscript"/>
        <sz val="10"/>
        <rFont val="Times New Roman"/>
        <family val="1"/>
      </rPr>
      <t>1</t>
    </r>
  </si>
  <si>
    <r>
      <t xml:space="preserve">revenues (includes Universal Service Surcharge) </t>
    </r>
    <r>
      <rPr>
        <vertAlign val="superscript"/>
        <sz val="10"/>
        <rFont val="Times New Roman"/>
        <family val="1"/>
      </rPr>
      <t>2</t>
    </r>
  </si>
  <si>
    <r>
      <t xml:space="preserve">revenues for international-to-international services </t>
    </r>
    <r>
      <rPr>
        <vertAlign val="superscript"/>
        <sz val="10"/>
        <rFont val="Times New Roman"/>
        <family val="1"/>
      </rPr>
      <t>3</t>
    </r>
  </si>
  <si>
    <r>
      <t>because of the LIRE Exemption</t>
    </r>
    <r>
      <rPr>
        <vertAlign val="superscript"/>
        <sz val="10"/>
        <rFont val="Times New Roman"/>
        <family val="1"/>
      </rPr>
      <t>4</t>
    </r>
  </si>
  <si>
    <r>
      <t>uncollectible contribution base revenues</t>
    </r>
    <r>
      <rPr>
        <vertAlign val="superscript"/>
        <sz val="10"/>
        <rFont val="Times New Roman"/>
        <family val="1"/>
      </rPr>
      <t>5</t>
    </r>
  </si>
  <si>
    <r>
      <t>LIRE Exemption</t>
    </r>
    <r>
      <rPr>
        <b/>
        <vertAlign val="superscript"/>
        <sz val="10"/>
        <rFont val="Times New Roman"/>
        <family val="1"/>
      </rPr>
      <t>1</t>
    </r>
  </si>
  <si>
    <r>
      <t xml:space="preserve">Retail (End User) Billed </t>
    </r>
    <r>
      <rPr>
        <vertAlign val="superscript"/>
        <sz val="10"/>
        <rFont val="Times New Roman"/>
        <family val="1"/>
      </rPr>
      <t>6</t>
    </r>
  </si>
  <si>
    <r>
      <t xml:space="preserve">Retail Net of Uncollectibles </t>
    </r>
    <r>
      <rPr>
        <vertAlign val="superscript"/>
        <sz val="10"/>
        <rFont val="Times New Roman"/>
        <family val="1"/>
      </rPr>
      <t>7,8</t>
    </r>
  </si>
  <si>
    <r>
      <t xml:space="preserve">Wholesale (Carrier's Carrier) Billed </t>
    </r>
    <r>
      <rPr>
        <vertAlign val="superscript"/>
        <sz val="10"/>
        <rFont val="Times New Roman"/>
        <family val="1"/>
      </rPr>
      <t>9</t>
    </r>
  </si>
  <si>
    <r>
      <t xml:space="preserve">Retail (End User) Billed </t>
    </r>
    <r>
      <rPr>
        <vertAlign val="superscript"/>
        <sz val="10"/>
        <rFont val="Times New Roman"/>
        <family val="1"/>
      </rPr>
      <t>10</t>
    </r>
  </si>
  <si>
    <r>
      <t xml:space="preserve">Retail (End User) Billed </t>
    </r>
    <r>
      <rPr>
        <vertAlign val="superscript"/>
        <sz val="10"/>
        <rFont val="Times New Roman"/>
        <family val="1"/>
      </rPr>
      <t>11</t>
    </r>
  </si>
  <si>
    <r>
      <t>Top 10 Affiliated Entities</t>
    </r>
    <r>
      <rPr>
        <b/>
        <vertAlign val="superscript"/>
        <sz val="10"/>
        <rFont val="Times New Roman"/>
        <family val="1"/>
      </rPr>
      <t>1</t>
    </r>
  </si>
  <si>
    <r>
      <t xml:space="preserve">Local Exchange </t>
    </r>
    <r>
      <rPr>
        <vertAlign val="superscript"/>
        <sz val="10"/>
        <rFont val="Times New Roman"/>
        <family val="1"/>
      </rPr>
      <t>2</t>
    </r>
  </si>
  <si>
    <r>
      <t xml:space="preserve">Pay Telephone </t>
    </r>
    <r>
      <rPr>
        <vertAlign val="superscript"/>
        <sz val="10"/>
        <rFont val="Times New Roman"/>
        <family val="1"/>
      </rPr>
      <t>3</t>
    </r>
  </si>
  <si>
    <r>
      <t xml:space="preserve">Local Private Line </t>
    </r>
    <r>
      <rPr>
        <vertAlign val="superscript"/>
        <sz val="10"/>
        <rFont val="Times New Roman"/>
        <family val="1"/>
      </rPr>
      <t>4</t>
    </r>
  </si>
  <si>
    <r>
      <t xml:space="preserve">VoIP </t>
    </r>
    <r>
      <rPr>
        <vertAlign val="superscript"/>
        <sz val="10"/>
        <rFont val="Times New Roman"/>
        <family val="1"/>
      </rPr>
      <t>5</t>
    </r>
  </si>
  <si>
    <r>
      <t xml:space="preserve">Other Local </t>
    </r>
    <r>
      <rPr>
        <vertAlign val="superscript"/>
        <sz val="10"/>
        <rFont val="Times New Roman"/>
        <family val="1"/>
      </rPr>
      <t>6</t>
    </r>
  </si>
  <si>
    <r>
      <t xml:space="preserve">Federal and State USF Support </t>
    </r>
    <r>
      <rPr>
        <vertAlign val="superscript"/>
        <sz val="10"/>
        <rFont val="Times New Roman"/>
        <family val="1"/>
      </rPr>
      <t>7</t>
    </r>
  </si>
  <si>
    <r>
      <t xml:space="preserve">Subscriber Line Charges </t>
    </r>
    <r>
      <rPr>
        <vertAlign val="superscript"/>
        <sz val="10"/>
        <rFont val="Times New Roman"/>
        <family val="1"/>
      </rPr>
      <t>8</t>
    </r>
  </si>
  <si>
    <r>
      <t xml:space="preserve">Access </t>
    </r>
    <r>
      <rPr>
        <vertAlign val="superscript"/>
        <sz val="10"/>
        <rFont val="Times New Roman"/>
        <family val="1"/>
      </rPr>
      <t>9</t>
    </r>
  </si>
  <si>
    <r>
      <t xml:space="preserve">Total Mobile Service Revenues </t>
    </r>
    <r>
      <rPr>
        <b/>
        <vertAlign val="superscript"/>
        <sz val="10"/>
        <rFont val="Times New Roman"/>
        <family val="1"/>
      </rPr>
      <t>10</t>
    </r>
  </si>
  <si>
    <r>
      <t xml:space="preserve">Operator </t>
    </r>
    <r>
      <rPr>
        <vertAlign val="superscript"/>
        <sz val="10"/>
        <rFont val="Times New Roman"/>
        <family val="1"/>
      </rPr>
      <t>11</t>
    </r>
  </si>
  <si>
    <r>
      <t xml:space="preserve">VoIP </t>
    </r>
    <r>
      <rPr>
        <vertAlign val="superscript"/>
        <sz val="10"/>
        <rFont val="Times New Roman"/>
        <family val="1"/>
      </rPr>
      <t>12</t>
    </r>
  </si>
  <si>
    <r>
      <t xml:space="preserve">Non-Operator Switched Toll </t>
    </r>
    <r>
      <rPr>
        <vertAlign val="superscript"/>
        <sz val="10"/>
        <rFont val="Times New Roman"/>
        <family val="1"/>
      </rPr>
      <t>13</t>
    </r>
  </si>
  <si>
    <r>
      <t xml:space="preserve">Long Distance Private Line </t>
    </r>
    <r>
      <rPr>
        <vertAlign val="superscript"/>
        <sz val="10"/>
        <rFont val="Times New Roman"/>
        <family val="1"/>
      </rPr>
      <t>14</t>
    </r>
  </si>
  <si>
    <r>
      <t xml:space="preserve">Other Long Distance </t>
    </r>
    <r>
      <rPr>
        <vertAlign val="superscript"/>
        <sz val="10"/>
        <rFont val="Times New Roman"/>
        <family val="1"/>
      </rPr>
      <t>15</t>
    </r>
  </si>
  <si>
    <r>
      <t xml:space="preserve">Total Telecommunications Revenues </t>
    </r>
    <r>
      <rPr>
        <b/>
        <vertAlign val="superscript"/>
        <sz val="10"/>
        <rFont val="Times New Roman"/>
        <family val="1"/>
      </rPr>
      <t>17</t>
    </r>
  </si>
  <si>
    <r>
      <t xml:space="preserve">Wholesale 
(Carrier's Carrier) Telecommunications Revenues </t>
    </r>
    <r>
      <rPr>
        <b/>
        <vertAlign val="superscript"/>
        <sz val="10"/>
        <rFont val="Times New Roman"/>
        <family val="1"/>
      </rPr>
      <t>2</t>
    </r>
  </si>
  <si>
    <r>
      <t xml:space="preserve">Local Service </t>
    </r>
    <r>
      <rPr>
        <vertAlign val="superscript"/>
        <sz val="10"/>
        <rFont val="Times New Roman"/>
        <family val="1"/>
      </rPr>
      <t>3,4</t>
    </r>
  </si>
  <si>
    <r>
      <t xml:space="preserve">Mobile Service </t>
    </r>
    <r>
      <rPr>
        <vertAlign val="superscript"/>
        <sz val="10"/>
        <rFont val="Times New Roman"/>
        <family val="1"/>
      </rPr>
      <t>5</t>
    </r>
  </si>
  <si>
    <r>
      <t xml:space="preserve">Toll Service </t>
    </r>
    <r>
      <rPr>
        <vertAlign val="superscript"/>
        <sz val="10"/>
        <rFont val="Times New Roman"/>
        <family val="1"/>
      </rPr>
      <t>6</t>
    </r>
  </si>
  <si>
    <r>
      <t xml:space="preserve">Intrastate </t>
    </r>
    <r>
      <rPr>
        <vertAlign val="superscript"/>
        <sz val="10"/>
        <rFont val="Times New Roman"/>
        <family val="1"/>
      </rPr>
      <t>7</t>
    </r>
  </si>
  <si>
    <r>
      <t xml:space="preserve">Interstate and International </t>
    </r>
    <r>
      <rPr>
        <vertAlign val="superscript"/>
        <sz val="10"/>
        <rFont val="Times New Roman"/>
        <family val="1"/>
      </rPr>
      <t>8,9</t>
    </r>
  </si>
  <si>
    <r>
      <t xml:space="preserve">Local Service </t>
    </r>
    <r>
      <rPr>
        <vertAlign val="superscript"/>
        <sz val="10"/>
        <rFont val="Times New Roman"/>
        <family val="1"/>
      </rPr>
      <t>3,10</t>
    </r>
  </si>
  <si>
    <r>
      <t xml:space="preserve">Mobile Service </t>
    </r>
    <r>
      <rPr>
        <vertAlign val="superscript"/>
        <sz val="10"/>
        <rFont val="Times New Roman"/>
        <family val="1"/>
      </rPr>
      <t>11</t>
    </r>
  </si>
  <si>
    <r>
      <t xml:space="preserve">Toll Service </t>
    </r>
    <r>
      <rPr>
        <vertAlign val="superscript"/>
        <sz val="10"/>
        <rFont val="Times New Roman"/>
        <family val="1"/>
      </rPr>
      <t>12</t>
    </r>
  </si>
  <si>
    <r>
      <t xml:space="preserve">Universal Service Surcharges </t>
    </r>
    <r>
      <rPr>
        <vertAlign val="superscript"/>
        <sz val="10"/>
        <rFont val="Times New Roman"/>
        <family val="1"/>
      </rPr>
      <t>13</t>
    </r>
  </si>
  <si>
    <r>
      <t xml:space="preserve">Intrastate </t>
    </r>
    <r>
      <rPr>
        <vertAlign val="superscript"/>
        <sz val="10"/>
        <rFont val="Times New Roman"/>
        <family val="1"/>
      </rPr>
      <t>14</t>
    </r>
  </si>
  <si>
    <r>
      <t xml:space="preserve">Interstate and International </t>
    </r>
    <r>
      <rPr>
        <vertAlign val="superscript"/>
        <sz val="10"/>
        <rFont val="Times New Roman"/>
        <family val="1"/>
      </rPr>
      <t xml:space="preserve">1,8, 15 </t>
    </r>
  </si>
  <si>
    <r>
      <t xml:space="preserve">Local Service </t>
    </r>
    <r>
      <rPr>
        <vertAlign val="superscript"/>
        <sz val="10"/>
        <rFont val="Times New Roman"/>
        <family val="1"/>
      </rPr>
      <t>3</t>
    </r>
  </si>
  <si>
    <r>
      <t xml:space="preserve">Interstate and International </t>
    </r>
    <r>
      <rPr>
        <vertAlign val="superscript"/>
        <sz val="10"/>
        <rFont val="Times New Roman"/>
        <family val="1"/>
      </rPr>
      <t>8</t>
    </r>
  </si>
  <si>
    <t>Projected Revenues for 2020</t>
  </si>
  <si>
    <t>Connected Care Pilot Program</t>
  </si>
  <si>
    <t xml:space="preserve">     CAF - Phase II Auction</t>
  </si>
  <si>
    <r>
      <rPr>
        <sz val="10"/>
        <color theme="1"/>
        <rFont val="Times New Roman"/>
        <family val="1"/>
      </rPr>
      <t xml:space="preserve">"To secure the funds for the Pilot Program, we direct USAC to separately collect funds for the Pilot Program each quarter beginning with the deamand filing for the fourth quarter of 2020," </t>
    </r>
    <r>
      <rPr>
        <i/>
        <sz val="10"/>
        <color theme="1"/>
        <rFont val="Times New Roman"/>
        <family val="1"/>
      </rPr>
      <t>Promoting Telehealth for Low-Income Consumers, COVID-19 Telehealth Program, WC Docket Nos. 18-213 and 20-89, Report and Order, FCC 20-44, para. 42 (2020).</t>
    </r>
  </si>
  <si>
    <r>
      <t xml:space="preserve">In the </t>
    </r>
    <r>
      <rPr>
        <i/>
        <sz val="10"/>
        <rFont val="Times New Roman"/>
        <family val="1"/>
      </rPr>
      <t>USF/ICC Transformation Order,</t>
    </r>
    <r>
      <rPr>
        <sz val="10"/>
        <rFont val="Times New Roman"/>
        <family val="1"/>
      </rPr>
      <t xml:space="preserve"> the Commission converted support received by price cap carriers and their rate-of-return affiliates, including  IAS, HCMS, ICLS, LSS, and HCLS, to CAF Phase I Frozen Support.  </t>
    </r>
    <r>
      <rPr>
        <i/>
        <sz val="10"/>
        <rFont val="Times New Roman"/>
        <family val="1"/>
      </rPr>
      <t>USF/ICC Transformation Order,</t>
    </r>
    <r>
      <rPr>
        <sz val="10"/>
        <rFont val="Times New Roman"/>
        <family val="1"/>
      </rPr>
      <t xml:space="preserve"> paras. 128-157.</t>
    </r>
  </si>
  <si>
    <r>
      <t xml:space="preserve">Universal Service Surcharges </t>
    </r>
    <r>
      <rPr>
        <b/>
        <vertAlign val="superscript"/>
        <sz val="10"/>
        <rFont val="Times New Roman"/>
        <family val="1"/>
      </rPr>
      <t>15</t>
    </r>
  </si>
  <si>
    <r>
      <t xml:space="preserve">Total Non-Telecommunications Revenues  </t>
    </r>
    <r>
      <rPr>
        <b/>
        <vertAlign val="superscript"/>
        <sz val="10"/>
        <rFont val="Times New Roman"/>
        <family val="1"/>
      </rPr>
      <t>17</t>
    </r>
  </si>
  <si>
    <r>
      <t xml:space="preserve">Universal Service Surcharges </t>
    </r>
    <r>
      <rPr>
        <b/>
        <vertAlign val="superscript"/>
        <sz val="10"/>
        <rFont val="Times New Roman"/>
        <family val="1"/>
      </rPr>
      <t>16</t>
    </r>
  </si>
  <si>
    <r>
      <t xml:space="preserve">Total Non-Telecommunications Revenues  </t>
    </r>
    <r>
      <rPr>
        <b/>
        <vertAlign val="superscript"/>
        <sz val="10"/>
        <rFont val="Times New Roman"/>
        <family val="1"/>
      </rPr>
      <t>18</t>
    </r>
  </si>
  <si>
    <t>Historical Revenues 
Reported for 2020</t>
  </si>
  <si>
    <t>Projected Revenues for 2021</t>
  </si>
  <si>
    <r>
      <t>Notes</t>
    </r>
    <r>
      <rPr>
        <sz val="10"/>
        <rFont val="Times New Roman"/>
        <family val="1"/>
      </rPr>
      <t>:  Figures may not add due to rounding.  The figures used in this table are for the calendar year and include disbursements that were committed over several years but paid out in the respective calendar year.  In Sections 4 and 5, figures for the Schools and Libraries program and the Rural Health Care program are reported based on fiscal year rather than calendar year. High-cost support excludes penalties for Mobility Fund and includes recovered forfeited funds for Connect America Fund (CAF)-Phase I Support.</t>
    </r>
  </si>
  <si>
    <t xml:space="preserve">     Uniendo a Puerto Rico/Connect USVI</t>
  </si>
  <si>
    <t xml:space="preserve">     Rural Digital Opportunity Fund</t>
  </si>
  <si>
    <t xml:space="preserve">     USAC Administratice Costs</t>
  </si>
  <si>
    <t xml:space="preserve">          Adjusted  contribution base</t>
  </si>
  <si>
    <t>Table 1.12</t>
  </si>
  <si>
    <t>Number of Telecommunications Service Providers by Size of Business</t>
  </si>
  <si>
    <t>Type of Provider</t>
  </si>
  <si>
    <r>
      <t xml:space="preserve">Number of FCC Form 499-A Filers </t>
    </r>
    <r>
      <rPr>
        <b/>
        <vertAlign val="superscript"/>
        <sz val="11"/>
        <rFont val="Times New Roman"/>
        <family val="1"/>
      </rPr>
      <t>1</t>
    </r>
  </si>
  <si>
    <t>Filers that in Combination with Affiliates Have</t>
  </si>
  <si>
    <r>
      <t xml:space="preserve">1,500 or Fewer Employees </t>
    </r>
    <r>
      <rPr>
        <b/>
        <vertAlign val="superscript"/>
        <sz val="11"/>
        <rFont val="Times New Roman"/>
        <family val="1"/>
      </rPr>
      <t>2</t>
    </r>
  </si>
  <si>
    <r>
      <t xml:space="preserve">More than 1,500 Employees </t>
    </r>
    <r>
      <rPr>
        <b/>
        <vertAlign val="superscript"/>
        <sz val="11"/>
        <rFont val="Times New Roman"/>
        <family val="1"/>
      </rPr>
      <t>2</t>
    </r>
  </si>
  <si>
    <t>Incumbent LEC (ILEC)</t>
  </si>
  <si>
    <t>CAP / CLEC</t>
  </si>
  <si>
    <t>Cable / Coax CLEC</t>
  </si>
  <si>
    <t>Interconnected VoIP</t>
  </si>
  <si>
    <t>Non-Interconnected VoIP</t>
  </si>
  <si>
    <t>Shared-Tenant Service Provider</t>
  </si>
  <si>
    <t>Audio Bridge Service Provider</t>
  </si>
  <si>
    <t>Local Reseller</t>
  </si>
  <si>
    <t>Other Local</t>
  </si>
  <si>
    <t xml:space="preserve">      Total Local Competitors</t>
  </si>
  <si>
    <t xml:space="preserve">               Total Fixed Local Service Providers</t>
  </si>
  <si>
    <t>Payphone Service Provider</t>
  </si>
  <si>
    <t>Private Service Provider</t>
  </si>
  <si>
    <t>Cellular / PCS / SMR</t>
  </si>
  <si>
    <t>Paging &amp; Messaging</t>
  </si>
  <si>
    <t>SMR (dispatch)</t>
  </si>
  <si>
    <t>Wireless Data</t>
  </si>
  <si>
    <t>Other Mobile</t>
  </si>
  <si>
    <t xml:space="preserve">     Total Wireless Service Providers</t>
  </si>
  <si>
    <t>Interexchange Carrier</t>
  </si>
  <si>
    <t>Operator Service Provider</t>
  </si>
  <si>
    <t>Prepaid Card</t>
  </si>
  <si>
    <r>
      <t xml:space="preserve">Satellite </t>
    </r>
    <r>
      <rPr>
        <vertAlign val="superscript"/>
        <sz val="11"/>
        <rFont val="Times New Roman"/>
        <family val="1"/>
      </rPr>
      <t>3</t>
    </r>
  </si>
  <si>
    <t>Toll Reseller</t>
  </si>
  <si>
    <t>Other Toll</t>
  </si>
  <si>
    <t xml:space="preserve">     Total Toll Service Providers</t>
  </si>
  <si>
    <t xml:space="preserve">           All Filers</t>
  </si>
  <si>
    <t>Holding Company Analysis</t>
  </si>
  <si>
    <t>Filers without Affiliates:</t>
  </si>
  <si>
    <t xml:space="preserve">     Holding Company Level</t>
  </si>
  <si>
    <t xml:space="preserve">     Filer Level</t>
  </si>
  <si>
    <r>
      <t xml:space="preserve">Filers with Affiliates </t>
    </r>
    <r>
      <rPr>
        <vertAlign val="superscript"/>
        <sz val="11"/>
        <rFont val="Times New Roman"/>
        <family val="1"/>
      </rPr>
      <t>4</t>
    </r>
  </si>
  <si>
    <t xml:space="preserve">          Total, Holding Company level</t>
  </si>
  <si>
    <t xml:space="preserve">          Total, Filer Level</t>
  </si>
  <si>
    <t>1. While FCC Form 499-A filings are not publicly available, filer registration information is searchable only at https://apps.fcc.gov/cgb/form499/499a.cfm.</t>
  </si>
  <si>
    <t>2. Employee counts are estimated at the holding company level, yet presented at the filer level. If our analysis indicates that, at the holding company level, a group of filers together employs more than 1,500 people, then each of the individual filer that comprise the holding company are entered in the column labeled as such. Therefore, our estimates do not imply that each or any of the individual filers alone employs more than 1,500 persons.</t>
  </si>
  <si>
    <t>3. Satellite holding companies are defined as large if they have total revenue more than $35 million, in accordance with the Small Business Association guidelines.</t>
  </si>
  <si>
    <t>4. In some cases, affiliated companies may file a single FCC Form 499A for all operations. Such consolidated filings are included in this category.</t>
  </si>
  <si>
    <t>Filer Revenues by Service Type: 2012 - 2021</t>
  </si>
  <si>
    <r>
      <t>Filer Revenues, Wholesale vs. Retail: 2012 - 2021</t>
    </r>
    <r>
      <rPr>
        <b/>
        <vertAlign val="superscript"/>
        <sz val="10"/>
        <rFont val="Times New Roman"/>
        <family val="1"/>
      </rPr>
      <t>1</t>
    </r>
  </si>
  <si>
    <t>2021 Filer Revenues by Service Type: Top 10 Affiliated Entities vs. Other Companies</t>
  </si>
  <si>
    <t>Telecommunications Revenue Reported on FCC Form 499-Q: 2020 - 2022</t>
  </si>
  <si>
    <t>Historical Revenues 
Reported for 2021</t>
  </si>
  <si>
    <t>Projected Revenues for 2022</t>
  </si>
  <si>
    <t>Historical Revenues 
Reported for First Half of 2022</t>
  </si>
  <si>
    <r>
      <t>USF Contribution Base by Year: 2012 - 2021</t>
    </r>
    <r>
      <rPr>
        <b/>
        <vertAlign val="superscript"/>
        <sz val="10"/>
        <rFont val="Times New Roman"/>
        <family val="1"/>
      </rPr>
      <t>1</t>
    </r>
  </si>
  <si>
    <r>
      <t>Top 10 Affiliated Entities vs. Other Companies: 2012 - First Half 2022</t>
    </r>
    <r>
      <rPr>
        <b/>
        <vertAlign val="superscript"/>
        <sz val="10"/>
        <rFont val="Times New Roman"/>
        <family val="1"/>
      </rPr>
      <t>1</t>
    </r>
  </si>
  <si>
    <r>
      <t>First Half 2022</t>
    </r>
    <r>
      <rPr>
        <vertAlign val="superscript"/>
        <sz val="10"/>
        <rFont val="Times New Roman"/>
        <family val="1"/>
      </rPr>
      <t>3</t>
    </r>
  </si>
  <si>
    <t>The "Top 10 Affiliated Entities" are those with the greatest telecommunications revenues as defined by the sum of Lines 315a and 420a on Form 499-A.  These companies, for 2021, are (in alphabetical order): AT&amp;T Inc.,Charter Communications,Comcast Corporation,Cox Communications, Inc.,Frontier Communications Corporation,Lumen Technologies, Inc.,T-Mobile USA, Inc.,Telephone and Data Systems, Inc.,Verizon Communications Inc.,and Windstream Holdings, Inc..</t>
  </si>
  <si>
    <t>Universal Service Disbursements 2001-2021</t>
  </si>
  <si>
    <t>Contributions include administrative cost of approximately $252 million, as shown in Universal Service Administration Company (USAC) Annual Report.  Allocation of contributions among states is an FCC staff estimate.  See the Technical Appendix at http://www.fcc.gov/encyclopedia/federal-state-joint-board-monitoring-reports.</t>
  </si>
  <si>
    <t>Universal Service Program Requirements and Contribution Factors for 2022</t>
  </si>
  <si>
    <r>
      <t xml:space="preserve">     USAC Administrative Costs</t>
    </r>
    <r>
      <rPr>
        <vertAlign val="superscript"/>
        <sz val="10"/>
        <rFont val="Times New Roman"/>
        <family val="1"/>
      </rPr>
      <t>3</t>
    </r>
  </si>
  <si>
    <r>
      <t xml:space="preserve">     Connected Care Pilot Program</t>
    </r>
    <r>
      <rPr>
        <vertAlign val="superscript"/>
        <sz val="10"/>
        <rFont val="Times New Roman"/>
        <family val="1"/>
      </rPr>
      <t>4</t>
    </r>
  </si>
  <si>
    <t>Rural Health Care administrative costs for 2021 were $5.94 million in Q1, $7.82 million in Q2, $7.28 million in Q3 and $6.79 million in Q4. All administrative costs are aggregated and reported under Q3, the only quarter where projected Rural Health Care support was greater than $0.</t>
  </si>
  <si>
    <t>(As of December 31, 2021)</t>
  </si>
  <si>
    <t>Note: Estimates are based on gross revenue data filed on the 2021 FCC Form 499-A worksheets and public employment data from FCC Form 395 and Securities and Exchange Commission filings. Filers were considered affiliated based on information from their FCC Form 499-A filings. These estimates do not reflect affiliates that do not file the FCC Form 499-A, such as firms that are not in the telecommunications business or firms that operate solely outside the United States.</t>
  </si>
  <si>
    <t xml:space="preserve">   </t>
  </si>
  <si>
    <t>Table 1.13</t>
  </si>
  <si>
    <t>Monthly Universal Service Contributions per Household</t>
  </si>
  <si>
    <t>Inflation Adjusted 2022 Dollars</t>
  </si>
  <si>
    <t>Total Contributions</t>
  </si>
  <si>
    <t>Residential Contributions</t>
  </si>
  <si>
    <t>Per-Household Low Estimate</t>
  </si>
  <si>
    <t>Per-Household High Estimate</t>
  </si>
  <si>
    <r>
      <rPr>
        <i/>
        <sz val="10"/>
        <rFont val="Times New Roman"/>
        <family val="1"/>
      </rPr>
      <t>Notes</t>
    </r>
    <r>
      <rPr>
        <sz val="10"/>
        <rFont val="Times New Roman"/>
        <family val="1"/>
      </rPr>
      <t>:   Figures do not represent the average amount individual households see on their bills because universal service contribution data do not separate business from residential contributions.  The Commission does not currently collect data that would allow the residential amount to be calculated accurately.  FCC staff, using data from FCC Forms 477 and  499 and Access filings with the FCC estimates residential share of interstate and  international end user revenues.  From 2011 to 2017, FCC staff believe that the residential portion of the total contribution is between 45% (low estimate) and 55% (high estimate). In 2021 and 2022, FCC staff believe that the residential portion of the total contribution is between 35% (low estimate) and 45% (high estimate).  from 2011 through 2017.  Connected care pilot is included in Rural Health Care.</t>
    </r>
  </si>
  <si>
    <r>
      <rPr>
        <i/>
        <sz val="10"/>
        <rFont val="Times New Roman"/>
        <family val="1"/>
      </rPr>
      <t>Source</t>
    </r>
    <r>
      <rPr>
        <sz val="10"/>
        <rFont val="Times New Roman"/>
        <family val="1"/>
      </rPr>
      <t xml:space="preserve">: Universal service contributions in 2011 from Table 1.10 of the 2011 </t>
    </r>
    <r>
      <rPr>
        <i/>
        <sz val="10"/>
        <rFont val="Times New Roman"/>
        <family val="1"/>
      </rPr>
      <t>Monitoring Report,</t>
    </r>
    <r>
      <rPr>
        <sz val="10"/>
        <rFont val="Times New Roman"/>
        <family val="1"/>
      </rPr>
      <t xml:space="preserve">2012 from Table 1.9 of the 2012 </t>
    </r>
    <r>
      <rPr>
        <i/>
        <sz val="10"/>
        <rFont val="Times New Roman"/>
        <family val="1"/>
      </rPr>
      <t>Monitoring Report,</t>
    </r>
    <r>
      <rPr>
        <sz val="10"/>
        <rFont val="Times New Roman"/>
        <family val="1"/>
      </rPr>
      <t xml:space="preserve">2013 from Table 1.9 of the 2013 </t>
    </r>
    <r>
      <rPr>
        <i/>
        <sz val="10"/>
        <rFont val="Times New Roman"/>
        <family val="1"/>
      </rPr>
      <t>Monitoring Report</t>
    </r>
    <r>
      <rPr>
        <sz val="10"/>
        <rFont val="Times New Roman"/>
        <family val="1"/>
      </rPr>
      <t xml:space="preserve">, and for 2014 - 2017, Table 1.11 of the </t>
    </r>
    <r>
      <rPr>
        <i/>
        <sz val="10"/>
        <rFont val="Times New Roman"/>
        <family val="1"/>
      </rPr>
      <t xml:space="preserve">Monitoring Report </t>
    </r>
    <r>
      <rPr>
        <sz val="10"/>
        <rFont val="Times New Roman"/>
        <family val="1"/>
      </rPr>
      <t>for the respective year. Inflation adjusted using CPI values reported for July of each year in Table 7.3.  Household data as reported in Table 6.1 were used to calculate per household amount.</t>
    </r>
  </si>
  <si>
    <r>
      <t>3</t>
    </r>
    <r>
      <rPr>
        <sz val="11"/>
        <rFont val="Times New Roman"/>
        <family val="1"/>
      </rPr>
      <t xml:space="preserve">  Contributions include administrative cost of approximately $144 million, as shown in USAC's Annual Report.  Allocation of contributions among states is an FCC estimate.  See the Technical Appendix at http://www.fcc.gov/encyclopedia/federal-state-joint-board-monitoring-reports.</t>
    </r>
  </si>
  <si>
    <t>1 </t>
  </si>
  <si>
    <t>The sum of Lines 303.1a, 303.2a, 404.1a, 404.2a, and 404.3a from Form 499-A. </t>
  </si>
  <si>
    <t>2 </t>
  </si>
  <si>
    <t>The sum of Lines 306a and 407a from Form 499-A. </t>
  </si>
  <si>
    <t>3 </t>
  </si>
  <si>
    <t>The sum of Lines 305.1a, 305.2a, and 406a from Form 499-A. </t>
  </si>
  <si>
    <t>4 </t>
  </si>
  <si>
    <t>The sum of Lines 404.4a and 404.5a from Form 499-A. </t>
  </si>
  <si>
    <t>5 </t>
  </si>
  <si>
    <t>The sum of Lines 307a and 408a from Form 499-A. </t>
  </si>
  <si>
    <t>6 </t>
  </si>
  <si>
    <t>Line 308a from Form 499-A. </t>
  </si>
  <si>
    <t>7 </t>
  </si>
  <si>
    <t>Line 405a from Form 499-A.  As of 2012, includes Access Recovery Charge (ARC). </t>
  </si>
  <si>
    <t>8 </t>
  </si>
  <si>
    <t>The sum of Lines 304.1a and 304.2a from Form 499-A. </t>
  </si>
  <si>
    <t>9 </t>
  </si>
  <si>
    <t>The sum of Lines 309a, 409a, and 410a from Form 499-A. </t>
  </si>
  <si>
    <t>10 </t>
  </si>
  <si>
    <t>The sum of Lines 310a, 411a, 412a, and 413a from Form 499-A. </t>
  </si>
  <si>
    <t>11 </t>
  </si>
  <si>
    <t>Line 414.2a from Form 499-A. </t>
  </si>
  <si>
    <t>12 </t>
  </si>
  <si>
    <t>The sum of Lines 311a and 414.1a from Form 499-A. </t>
  </si>
  <si>
    <t>13 </t>
  </si>
  <si>
    <t>The sum of Lines 312a and 415a from Form 499-A. </t>
  </si>
  <si>
    <t>14 </t>
  </si>
  <si>
    <t>The sum of Lines 313a, 314a, 416a, and 417a from Form 499-A. </t>
  </si>
  <si>
    <t>15 </t>
  </si>
  <si>
    <t>Line 403a from Form 499-A. The surcharge figure indicates only surcharges that have been explicitly reported as such in </t>
  </si>
  <si>
    <t>Form 499-A and does not account for implicit surcharge revenues where carriers collect the surcharge through higher prices. </t>
  </si>
  <si>
    <t>16 </t>
  </si>
  <si>
    <t>Subtotal includes surcharge. </t>
  </si>
  <si>
    <t>17 </t>
  </si>
  <si>
    <t>Line 418a from Form 499-A. </t>
  </si>
  <si>
    <t>Note: Table entries may not sum to Totals due to rounding. </t>
  </si>
  <si>
    <t>Source:  FCC Form 499-A for 2021 based on filings as of October 14, 2022. </t>
  </si>
  <si>
    <t>Data include revenues for de minimis filers, as well as for other carriers that are exempt from universal service contribution requirements.   </t>
  </si>
  <si>
    <t>Wholesale revenues are reported on the FCC Form 499-A as sales to other universal service contributors for resale.  This includes, for example, access services that local exchange carriers provide to toll carriers.  Sales to de minimis resellers, end-user customers, government-only providers, international-only providers, and any other non-contributors are treated as end-user revenues.  Filers contribute to the universal service funding mechanisms based on their end-user interstate and international revenues.  See Table 1.5 for further details on the USF (Universal Service Fund) contribution base.   </t>
  </si>
  <si>
    <t>Payphone revenues and interconnected Voice over Internet Protocol (VoIP) revenues are included with local service revenues in this table.   </t>
  </si>
  <si>
    <t>The sum of Lines 303a to 308a from Form 499-A. </t>
  </si>
  <si>
    <t> Line 309a from Form 499-A. </t>
  </si>
  <si>
    <t>The sum of Lines 310a to 314a from Form 499-A. </t>
  </si>
  <si>
    <t>The sum of Lines 303a to 314a, minus the sum of Lines 303d to 314d, minus the sum of Lines 303e to 314e from Form 499-A. </t>
  </si>
  <si>
    <t>Revenues from calls that both originate and terminate in foreign points are reported as end-user revenues and are included in this table, but are not included in the universal service contribution base.  This line best represents the USF contribution base, which is further described in Table 1.5. </t>
  </si>
  <si>
    <t>The sum of Lines 303d to 314d, plus the sum of Lines 303e to 314e from Form 499-A. </t>
  </si>
  <si>
    <t>The sum of Lines 404a to 408a from Form 499-A. </t>
  </si>
  <si>
    <t>The sum of Lines 409a and 410a from Form 499-A. </t>
  </si>
  <si>
    <t>The sum of Lines 411a to 417a from Form 499-A. </t>
  </si>
  <si>
    <t> Line 403a from Form 499-A.  Surcharges are contribution amounts passed through to end users. </t>
  </si>
  <si>
    <t>The sum of Lines 403a to 417a, minus the sum of Lines 403d to 417d, minus the sum of Lines 403e to 417e from Form 499-A. </t>
  </si>
  <si>
    <t>This line best represents the USF contribution base, which is further described in Table 1.5.  Amounts are calculated using the sum of Lines 403d to 417d, plus the sum of Lines 403e to 417e from Form 499-A.  This is different from billed interstate and international end user revenue, which does not include international-to-international revenues and uncollected revenues. </t>
  </si>
  <si>
    <t>Note: Detail may not add to totals due to rounding.   </t>
  </si>
  <si>
    <t>The "Top 10 Affiliated Entities" are those with the greatest telecommunications revenues as defined by the sum of Lines 315a and 420a on Form 499-A.  These companies are (in alphabetical order): AT&amp;T Inc., Charter Communications, Comcast Corporation, Cox Communications, Inc.,  Frontier Communications Corporation, Lumen Technologies, Inc., T-Mobile USA, Inc., Telephone and Data Systems, Inc., Verizon Communications Inc., Windstream Holdings, Inc.. The affiliated entity structure is current as of year-end 2021. </t>
  </si>
  <si>
    <t> Line 308a from Form 499-A. </t>
  </si>
  <si>
    <t> Line 405a from Form 499-A.  As of 2012, includes Access Recovery Charge (ARC). </t>
  </si>
  <si>
    <t> Line 414.2a from Form 499-A. </t>
  </si>
  <si>
    <t>Amounts are calculated using Line 403a from Form 499-A. The surcharge figure indicates only surcharges that have been explicitly reported as such in the Form 499-A and does not account for implicit surcharge revenues where carriers collect the surcharge through higher prices. </t>
  </si>
  <si>
    <t> Line 418a from Form 499-A. </t>
  </si>
  <si>
    <t>Note: Detail may not add to totals due to rounding.    </t>
  </si>
  <si>
    <t>Source:  FCC Form 499-A based on filings as of October 14, 2022. </t>
  </si>
  <si>
    <t>A provider receives the Limited International Revenue Exemption (LIRE) and its international revenues are excluded from the contribution base if the total amount of interstate end-user revenues for the filing entity, consolidated with all affiliates, is less than 12% of the total of interstate and international end-user revenues for the filing entity consolidated with all affiliates. Affiliated filer entities who do not pass the 12% rule, but whose USF obligation exceeds its interstate revenue, may be considered for the LIRE exemption on a case-by-case basis. See 47 C.F.R. § 54.706(c). In addition, filers that provide only international services are exempt regardless of services offered by affiliates. </t>
  </si>
  <si>
    <t>Projected intrastate revenues are not reported on FCC Form 499-Q. </t>
  </si>
  <si>
    <t>Prior to 2014, this line was referred to as "Billed to End Users." </t>
  </si>
  <si>
    <t>Prior to 2014, this line was referred to as "Collected from End Users." </t>
  </si>
  <si>
    <t>Prior to 2014, this line was referred to as "Billed to Resellers." </t>
  </si>
  <si>
    <t>Projected revenues billed to end users are calculated using the sum of Lines 119b and 119c from Form 499-Q. </t>
  </si>
  <si>
    <t>Projected revenues collected from end users are calculated using the sum of Lines 120b and 120c from Form 499-Q. </t>
  </si>
  <si>
    <t>Projected LIRE exempt revenues are calculated using the sum of Lines 120b and 120c in the Form 499Q filings from those filers who are LIRE-exempt. </t>
  </si>
  <si>
    <t>Historical revenues billed to wholesaler is calculated using Line 115a from Form 499-Q. </t>
  </si>
  <si>
    <t>Historical revenues billed to retail is calculated using Line 116a from Form 499-Q. </t>
  </si>
  <si>
    <t>Interstate and international historical revenues billed to end users is calculated using the sum of Lines 116b and 116c from </t>
  </si>
  <si>
    <t>Form 499-Q. </t>
  </si>
  <si>
    <t>Note:  Detail may not add to totals due to rounding. </t>
  </si>
  <si>
    <t>This table shows the contribution base for the USF, but the actual amounts used for determining contributions may differ due to the following factors: (1) Adjustments are made by the Administrator to account for additional and corrected filings received; (2) Exempt amounts were based on revenues and the filer type (i.e., principal business activity) information contained in the FCC Form 499-A filings; (3) The Administrator may use carrier type, revenue type, Line 603 exemption certifications, and additional information requested from filers to determine which filers are required to contribute; (4) The Administrator bills delinquent filers based on estimated revenues and may, in some instances, include estimated revenue amounts in contribution base amounts; (5) The universal service contribution factors are set quarterly based on FCC Form 499-Q filings; and (6) FCC Form 499-A data are used for true-up and auditing purposes.  As a result of these factors, actual contribution bases have been based on different amounts than those shown. </t>
  </si>
  <si>
    <t>Amounts are calculated using the sum of Lines 403 to 417, parts d and e, on Form 499-A. </t>
  </si>
  <si>
    <t>Amounts are calculated using line 412e on Form 499-A. </t>
  </si>
  <si>
    <t>A provider receives the Limited International Revenue Exemption (LIRE) and its international revenues are excluded from the contribution base if the total amount of interstate end-user revenues for the filing entity consolidated with all affiliates is less than 12% of the total of interstate and international end-user revenues for the filing entity consolidated with all affiliates.  Affiliated filer entities who do not pass the 12% rule, but whose USF obligation exceeds its interstate revenue may request to be considered for the LIRE exemption on a case-by-case basis.  See 47 C.F.R. § 54.706(c).  In addition, filers that provide only international services are exempt regardless of services offered by affiliates. </t>
  </si>
  <si>
    <t>Does not include uncollectible amounts associated with filers who are de minimis or LIRE exempt. Amounts are calculated using the sum of Lines 422d and 422e on Form 499-A. Amounts are calculated using the sum of Lines 422, parts d and e of Form 499-A. </t>
  </si>
  <si>
    <r>
      <t>Note</t>
    </r>
    <r>
      <rPr>
        <sz val="10"/>
        <color rgb="FF000000"/>
        <rFont val="Times New Roman"/>
        <family val="1"/>
      </rPr>
      <t>: Detail may not add to totals due to rounding. </t>
    </r>
  </si>
  <si>
    <t xml:space="preserve">Source:  Data for 2021 are based on FCC Form 499-A filings as of October 14, 2021. Data for 2022 are based on FCC Form 499-Q filings as of October 14, 2022. </t>
  </si>
  <si>
    <r>
      <rPr>
        <i/>
        <sz val="10"/>
        <rFont val="Times New Roman"/>
        <family val="1"/>
      </rPr>
      <t xml:space="preserve">Source: </t>
    </r>
    <r>
      <rPr>
        <sz val="10"/>
        <rFont val="Times New Roman"/>
        <family val="1"/>
      </rPr>
      <t xml:space="preserve">OEA staff estimates.  For methodology end-user revenue per state, see Supplemental Table S.1.4 Estimating End User Revenues Technical Appendix at http://www.fcc.gov/encyclopedia/federal-state-joint-board-monitoring-reports. </t>
    </r>
  </si>
  <si>
    <r>
      <t>Source</t>
    </r>
    <r>
      <rPr>
        <sz val="10"/>
        <rFont val="Times New Roman"/>
        <family val="1"/>
      </rPr>
      <t>:  USAC.</t>
    </r>
  </si>
  <si>
    <r>
      <rPr>
        <i/>
        <sz val="10"/>
        <rFont val="Times New Roman"/>
        <family val="1"/>
      </rPr>
      <t>Source</t>
    </r>
    <r>
      <rPr>
        <sz val="10"/>
        <rFont val="Times New Roman"/>
        <family val="1"/>
      </rPr>
      <t xml:space="preserve">: FCC Form 499-A filings and OEA staff estimates. </t>
    </r>
  </si>
  <si>
    <r>
      <rPr>
        <i/>
        <sz val="10"/>
        <rFont val="Times New Roman"/>
        <family val="1"/>
      </rPr>
      <t>Note</t>
    </r>
    <r>
      <rPr>
        <sz val="10"/>
        <rFont val="Times New Roman"/>
        <family val="1"/>
      </rPr>
      <t>: Excel tables revised 2/21/23</t>
    </r>
  </si>
  <si>
    <t>End User Telecommunications Revenue by State: 2020</t>
  </si>
  <si>
    <t>Universal Service Support Mechanisms by State:  2021</t>
  </si>
  <si>
    <t>Note: Revised in report 2/21/23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</si>
</sst>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7">
    <numFmt numFmtId="5" formatCode="&quot;$&quot;#,##0_);\(&quot;$&quot;#,##0\)"/>
    <numFmt numFmtId="6" formatCode="&quot;$&quot;#,##0_);[Red]\(&quot;$&quot;#,##0\)"/>
    <numFmt numFmtId="44" formatCode="_(&quot;$&quot;* #,##0.00_);_(&quot;$&quot;* \(#,##0.00\);_(&quot;$&quot;* &quot;-&quot;??_);_(@_)"/>
    <numFmt numFmtId="43" formatCode="_(* #,##0.00_);_(* \(#,##0.00\);_(* &quot;-&quot;??_);_(@_)"/>
    <numFmt numFmtId="164" formatCode="_(* #,##0_);_(* \(#,##0\);_(* &quot;-&quot;??_);_(@_)"/>
    <numFmt numFmtId="165" formatCode="0.0%"/>
    <numFmt numFmtId="166" formatCode="?,??0.00\ &quot;%&quot;"/>
    <numFmt numFmtId="167" formatCode="&quot;$&quot;#,##0\ \ \ \ "/>
    <numFmt numFmtId="168" formatCode="?,??0\ \ \ \ "/>
    <numFmt numFmtId="169" formatCode="?,??0.00\ &quot;%&quot;\ "/>
    <numFmt numFmtId="170" formatCode="0.00\ &quot;%&quot;"/>
    <numFmt numFmtId="171" formatCode="0\ "/>
    <numFmt numFmtId="172" formatCode="&quot;$&quot;#,##0.00"/>
    <numFmt numFmtId="173" formatCode="0.0000%"/>
    <numFmt numFmtId="174" formatCode="0.000000%"/>
    <numFmt numFmtId="175" formatCode="#,##0\ \ \ \ "/>
    <numFmt numFmtId="176" formatCode="#,##0\ \ \ "/>
    <numFmt numFmtId="177" formatCode="&quot;$&quot;#,##0\ \ \ "/>
    <numFmt numFmtId="178" formatCode="&quot;$&quot;\ ???,??0"/>
    <numFmt numFmtId="179" formatCode="\ \ \ ???,??0"/>
    <numFmt numFmtId="180" formatCode="&quot;$&quot;\ ???,??0\ \ "/>
    <numFmt numFmtId="181" formatCode="##\ &quot;%&quot;"/>
    <numFmt numFmtId="182" formatCode="0.0"/>
    <numFmt numFmtId="183" formatCode="0.0\ \ &quot;%&quot;"/>
    <numFmt numFmtId="184" formatCode="#0\ \ &quot;%&quot;"/>
    <numFmt numFmtId="185" formatCode="&quot;$&quot;#,##0\ \ \ \ \ \ \ \ \ \ "/>
    <numFmt numFmtId="186" formatCode="?,??0\ \ \ \ \ \ \ \ \ \ "/>
    <numFmt numFmtId="187" formatCode="?,??0.00\ &quot;%&quot;\ \ \ \ \ \ \ "/>
    <numFmt numFmtId="188" formatCode="0.00\ %\ "/>
    <numFmt numFmtId="189" formatCode="?,??0.00\ \ \ \ \ \ "/>
    <numFmt numFmtId="190" formatCode="?,??0.00\ \ \ \ \ \ \ \ \ \ \ \ "/>
    <numFmt numFmtId="191" formatCode="0.00\ %\ \ \ \ \ \ \ "/>
    <numFmt numFmtId="192" formatCode="&quot;$&quot;#,##0"/>
    <numFmt numFmtId="193" formatCode="\ \ 0.00\ \ %\ \ \ "/>
    <numFmt numFmtId="194" formatCode="0.00\ \ \ \ \ \ \ \ \ "/>
    <numFmt numFmtId="195" formatCode="#,##0\ \ \ \ \ \ \ \ "/>
    <numFmt numFmtId="196" formatCode="&quot;$&quot;#,##0\ \ \ \ \ \ \ \ "/>
  </numFmts>
  <fonts count="29" x14ac:knownFonts="1">
    <font>
      <sz val="11"/>
      <color theme="1"/>
      <name val="Calibri"/>
      <family val="2"/>
      <scheme val="minor"/>
    </font>
    <font>
      <sz val="10"/>
      <name val="Arial"/>
      <family val="2"/>
    </font>
    <font>
      <sz val="11"/>
      <color indexed="8"/>
      <name val="Calibri"/>
      <family val="2"/>
    </font>
    <font>
      <sz val="10"/>
      <name val="MS Sans Serif"/>
      <family val="2"/>
    </font>
    <font>
      <sz val="11"/>
      <color theme="1"/>
      <name val="Calibri"/>
      <family val="2"/>
      <scheme val="minor"/>
    </font>
    <font>
      <sz val="10"/>
      <name val="Times New Roman"/>
      <family val="1"/>
    </font>
    <font>
      <sz val="13"/>
      <name val="Times New Roman"/>
      <family val="1"/>
    </font>
    <font>
      <sz val="12"/>
      <name val="Times New Roman"/>
      <family val="1"/>
    </font>
    <font>
      <sz val="13"/>
      <name val="Times New Roman"/>
      <family val="1"/>
    </font>
    <font>
      <sz val="11"/>
      <name val="Times New Roman"/>
      <family val="1"/>
    </font>
    <font>
      <sz val="13"/>
      <name val="Times New Roman"/>
      <family val="1"/>
    </font>
    <font>
      <vertAlign val="superscript"/>
      <sz val="10"/>
      <name val="Times New Roman"/>
      <family val="1"/>
    </font>
    <font>
      <sz val="12"/>
      <name val="Arial"/>
      <family val="2"/>
    </font>
    <font>
      <sz val="10"/>
      <color theme="1"/>
      <name val="Times New Roman"/>
      <family val="1"/>
    </font>
    <font>
      <i/>
      <sz val="10"/>
      <name val="Times New Roman"/>
      <family val="1"/>
    </font>
    <font>
      <vertAlign val="superscript"/>
      <sz val="10"/>
      <color theme="1"/>
      <name val="Times New Roman"/>
      <family val="1"/>
    </font>
    <font>
      <i/>
      <sz val="10"/>
      <color theme="1"/>
      <name val="Times New Roman"/>
      <family val="1"/>
    </font>
    <font>
      <b/>
      <sz val="10"/>
      <name val="Times New Roman"/>
      <family val="1"/>
    </font>
    <font>
      <b/>
      <vertAlign val="superscript"/>
      <sz val="10"/>
      <name val="Times New Roman"/>
      <family val="1"/>
    </font>
    <font>
      <sz val="11"/>
      <name val="Calibri"/>
      <family val="2"/>
    </font>
    <font>
      <b/>
      <sz val="11"/>
      <name val="Times New Roman"/>
      <family val="1"/>
    </font>
    <font>
      <b/>
      <vertAlign val="superscript"/>
      <sz val="11"/>
      <name val="Times New Roman"/>
      <family val="1"/>
    </font>
    <font>
      <vertAlign val="superscript"/>
      <sz val="11"/>
      <name val="Times New Roman"/>
      <family val="1"/>
    </font>
    <font>
      <sz val="11"/>
      <name val="Calibri"/>
      <family val="2"/>
    </font>
    <font>
      <b/>
      <sz val="11"/>
      <name val="Calibri"/>
      <family val="2"/>
    </font>
    <font>
      <b/>
      <sz val="12"/>
      <name val="Times New Roman"/>
      <family val="1"/>
    </font>
    <font>
      <b/>
      <sz val="14"/>
      <name val="Times New Roman"/>
      <family val="1"/>
    </font>
    <font>
      <sz val="10"/>
      <color rgb="FF000000"/>
      <name val="Times New Roman"/>
      <family val="1"/>
    </font>
    <font>
      <i/>
      <sz val="10"/>
      <color rgb="FF000000"/>
      <name val="Times New Roman"/>
      <family val="1"/>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FF"/>
        <bgColor rgb="FF000000"/>
      </patternFill>
    </fill>
  </fills>
  <borders count="163">
    <border>
      <left/>
      <right/>
      <top/>
      <bottom/>
      <diagonal/>
    </border>
    <border>
      <left/>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8"/>
      </left>
      <right style="thin">
        <color indexed="8"/>
      </right>
      <top/>
      <bottom/>
      <diagonal/>
    </border>
    <border>
      <left style="thin">
        <color indexed="8"/>
      </left>
      <right/>
      <top/>
      <bottom/>
      <diagonal/>
    </border>
    <border>
      <left/>
      <right style="medium">
        <color indexed="8"/>
      </right>
      <top/>
      <bottom/>
      <diagonal/>
    </border>
    <border>
      <left style="thin">
        <color indexed="8"/>
      </left>
      <right style="thin">
        <color indexed="8"/>
      </right>
      <top style="thin">
        <color indexed="8"/>
      </top>
      <bottom style="medium">
        <color indexed="8"/>
      </bottom>
      <diagonal/>
    </border>
    <border>
      <left style="thin">
        <color indexed="8"/>
      </left>
      <right style="thin">
        <color indexed="8"/>
      </right>
      <top style="medium">
        <color indexed="8"/>
      </top>
      <bottom/>
      <diagonal/>
    </border>
    <border>
      <left/>
      <right style="thin">
        <color indexed="8"/>
      </right>
      <top style="thin">
        <color indexed="8"/>
      </top>
      <bottom style="medium">
        <color indexed="8"/>
      </bottom>
      <diagonal/>
    </border>
    <border>
      <left style="thin">
        <color indexed="8"/>
      </left>
      <right style="thin">
        <color indexed="8"/>
      </right>
      <top style="hair">
        <color indexed="8"/>
      </top>
      <bottom/>
      <diagonal/>
    </border>
    <border>
      <left style="thin">
        <color indexed="8"/>
      </left>
      <right style="thin">
        <color indexed="8"/>
      </right>
      <top/>
      <bottom style="thin">
        <color indexed="8"/>
      </bottom>
      <diagonal/>
    </border>
    <border>
      <left style="medium">
        <color indexed="8"/>
      </left>
      <right/>
      <top style="thin">
        <color indexed="8"/>
      </top>
      <bottom style="medium">
        <color indexed="8"/>
      </bottom>
      <diagonal/>
    </border>
    <border>
      <left style="medium">
        <color indexed="8"/>
      </left>
      <right/>
      <top style="thin">
        <color indexed="8"/>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medium">
        <color indexed="64"/>
      </right>
      <top/>
      <bottom style="thin">
        <color indexed="64"/>
      </bottom>
      <diagonal/>
    </border>
    <border>
      <left/>
      <right style="thin">
        <color indexed="8"/>
      </right>
      <top style="thin">
        <color indexed="8"/>
      </top>
      <bottom style="medium">
        <color indexed="64"/>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ck">
        <color indexed="64"/>
      </left>
      <right/>
      <top style="thick">
        <color indexed="64"/>
      </top>
      <bottom style="medium">
        <color indexed="64"/>
      </bottom>
      <diagonal/>
    </border>
    <border>
      <left/>
      <right style="thick">
        <color indexed="64"/>
      </right>
      <top/>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right style="thick">
        <color indexed="64"/>
      </right>
      <top/>
      <bottom style="thin">
        <color indexed="64"/>
      </bottom>
      <diagonal/>
    </border>
    <border>
      <left style="thick">
        <color indexed="64"/>
      </left>
      <right style="thin">
        <color indexed="64"/>
      </right>
      <top/>
      <bottom style="thick">
        <color indexed="64"/>
      </bottom>
      <diagonal/>
    </border>
    <border>
      <left/>
      <right/>
      <top/>
      <bottom style="thick">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left style="thin">
        <color indexed="64"/>
      </left>
      <right style="thick">
        <color indexed="64"/>
      </right>
      <top style="thin">
        <color indexed="64"/>
      </top>
      <bottom/>
      <diagonal/>
    </border>
    <border>
      <left style="thin">
        <color indexed="64"/>
      </left>
      <right style="thick">
        <color indexed="64"/>
      </right>
      <top/>
      <bottom style="thick">
        <color indexed="64"/>
      </bottom>
      <diagonal/>
    </border>
    <border>
      <left/>
      <right style="thin">
        <color indexed="64"/>
      </right>
      <top/>
      <bottom style="thick">
        <color indexed="64"/>
      </bottom>
      <diagonal/>
    </border>
    <border>
      <left/>
      <right style="thick">
        <color auto="1"/>
      </right>
      <top style="thick">
        <color auto="1"/>
      </top>
      <bottom/>
      <diagonal/>
    </border>
    <border>
      <left style="thick">
        <color auto="1"/>
      </left>
      <right style="thin">
        <color indexed="64"/>
      </right>
      <top style="thin">
        <color indexed="64"/>
      </top>
      <bottom/>
      <diagonal/>
    </border>
    <border>
      <left/>
      <right style="thick">
        <color auto="1"/>
      </right>
      <top style="thin">
        <color indexed="64"/>
      </top>
      <bottom/>
      <diagonal/>
    </border>
    <border>
      <left style="thick">
        <color auto="1"/>
      </left>
      <right style="thin">
        <color indexed="64"/>
      </right>
      <top style="thick">
        <color auto="1"/>
      </top>
      <bottom style="thin">
        <color indexed="64"/>
      </bottom>
      <diagonal/>
    </border>
    <border>
      <left/>
      <right style="thick">
        <color indexed="64"/>
      </right>
      <top style="thick">
        <color auto="1"/>
      </top>
      <bottom style="thin">
        <color indexed="64"/>
      </bottom>
      <diagonal/>
    </border>
    <border>
      <left style="thin">
        <color indexed="64"/>
      </left>
      <right style="thick">
        <color indexed="64"/>
      </right>
      <top/>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ck">
        <color indexed="64"/>
      </left>
      <right style="thin">
        <color indexed="64"/>
      </right>
      <top style="thin">
        <color indexed="64"/>
      </top>
      <bottom style="thin">
        <color indexed="64"/>
      </bottom>
      <diagonal/>
    </border>
    <border>
      <left/>
      <right style="thick">
        <color indexed="64"/>
      </right>
      <top style="thin">
        <color indexed="64"/>
      </top>
      <bottom style="thin">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8"/>
      </right>
      <top/>
      <bottom/>
      <diagonal/>
    </border>
    <border>
      <left style="thin">
        <color indexed="8"/>
      </left>
      <right style="medium">
        <color indexed="64"/>
      </right>
      <top/>
      <bottom/>
      <diagonal/>
    </border>
    <border>
      <left style="medium">
        <color indexed="64"/>
      </left>
      <right style="thin">
        <color indexed="8"/>
      </right>
      <top style="thin">
        <color indexed="8"/>
      </top>
      <bottom style="medium">
        <color indexed="8"/>
      </bottom>
      <diagonal/>
    </border>
    <border>
      <left style="medium">
        <color indexed="64"/>
      </left>
      <right style="thin">
        <color indexed="8"/>
      </right>
      <top style="hair">
        <color indexed="8"/>
      </top>
      <bottom/>
      <diagonal/>
    </border>
    <border>
      <left style="thin">
        <color indexed="8"/>
      </left>
      <right style="medium">
        <color indexed="64"/>
      </right>
      <top style="hair">
        <color indexed="8"/>
      </top>
      <bottom/>
      <diagonal/>
    </border>
    <border>
      <left style="medium">
        <color indexed="64"/>
      </left>
      <right style="thin">
        <color indexed="8"/>
      </right>
      <top/>
      <bottom style="thin">
        <color indexed="8"/>
      </bottom>
      <diagonal/>
    </border>
    <border>
      <left style="medium">
        <color indexed="64"/>
      </left>
      <right style="thin">
        <color indexed="8"/>
      </right>
      <top style="thin">
        <color indexed="8"/>
      </top>
      <bottom style="medium">
        <color indexed="64"/>
      </bottom>
      <diagonal/>
    </border>
    <border>
      <left/>
      <right style="medium">
        <color indexed="64"/>
      </right>
      <top style="thin">
        <color indexed="8"/>
      </top>
      <bottom style="medium">
        <color indexed="64"/>
      </bottom>
      <diagonal/>
    </border>
    <border>
      <left style="medium">
        <color indexed="64"/>
      </left>
      <right style="thin">
        <color indexed="8"/>
      </right>
      <top style="medium">
        <color indexed="8"/>
      </top>
      <bottom/>
      <diagonal/>
    </border>
    <border>
      <left style="thin">
        <color indexed="8"/>
      </left>
      <right style="medium">
        <color indexed="64"/>
      </right>
      <top style="medium">
        <color indexed="8"/>
      </top>
      <bottom/>
      <diagonal/>
    </border>
    <border>
      <left style="thin">
        <color indexed="8"/>
      </left>
      <right style="medium">
        <color indexed="64"/>
      </right>
      <top style="thin">
        <color indexed="8"/>
      </top>
      <bottom style="medium">
        <color indexed="8"/>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8"/>
      </right>
      <top/>
      <bottom style="medium">
        <color indexed="8"/>
      </bottom>
      <diagonal/>
    </border>
    <border>
      <left style="medium">
        <color indexed="64"/>
      </left>
      <right style="medium">
        <color indexed="8"/>
      </right>
      <top style="medium">
        <color indexed="8"/>
      </top>
      <bottom style="medium">
        <color indexed="8"/>
      </bottom>
      <diagonal/>
    </border>
    <border>
      <left style="medium">
        <color indexed="64"/>
      </left>
      <right style="medium">
        <color indexed="8"/>
      </right>
      <top style="medium">
        <color indexed="8"/>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style="medium">
        <color indexed="64"/>
      </left>
      <right/>
      <top style="medium">
        <color indexed="64"/>
      </top>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style="medium">
        <color indexed="64"/>
      </left>
      <right style="medium">
        <color indexed="64"/>
      </right>
      <top style="medium">
        <color indexed="64"/>
      </top>
      <bottom/>
      <diagonal/>
    </border>
    <border>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medium">
        <color indexed="64"/>
      </left>
      <right style="medium">
        <color indexed="64"/>
      </right>
      <top style="medium">
        <color indexed="64"/>
      </top>
      <bottom style="medium">
        <color indexed="64"/>
      </bottom>
      <diagonal/>
    </border>
    <border>
      <left style="medium">
        <color indexed="8"/>
      </left>
      <right style="medium">
        <color indexed="64"/>
      </right>
      <top/>
      <bottom/>
      <diagonal/>
    </border>
    <border>
      <left/>
      <right style="medium">
        <color indexed="8"/>
      </right>
      <top/>
      <bottom style="medium">
        <color indexed="64"/>
      </bottom>
      <diagonal/>
    </border>
    <border>
      <left style="medium">
        <color indexed="8"/>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8"/>
      </top>
      <bottom style="medium">
        <color indexed="64"/>
      </bottom>
      <diagonal/>
    </border>
    <border>
      <left/>
      <right style="medium">
        <color indexed="8"/>
      </right>
      <top style="thin">
        <color indexed="8"/>
      </top>
      <bottom style="medium">
        <color indexed="64"/>
      </bottom>
      <diagonal/>
    </border>
    <border>
      <left style="medium">
        <color indexed="8"/>
      </left>
      <right style="medium">
        <color indexed="64"/>
      </right>
      <top style="thin">
        <color indexed="8"/>
      </top>
      <bottom style="medium">
        <color indexed="64"/>
      </bottom>
      <diagonal/>
    </border>
    <border>
      <left/>
      <right style="medium">
        <color indexed="64"/>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medium">
        <color indexed="64"/>
      </left>
      <right/>
      <top style="thin">
        <color indexed="64"/>
      </top>
      <bottom/>
      <diagonal/>
    </border>
    <border>
      <left/>
      <right style="thin">
        <color indexed="8"/>
      </right>
      <top style="medium">
        <color indexed="64"/>
      </top>
      <bottom/>
      <diagonal/>
    </border>
    <border>
      <left/>
      <right style="thin">
        <color indexed="8"/>
      </right>
      <top/>
      <bottom/>
      <diagonal/>
    </border>
    <border>
      <left/>
      <right style="thin">
        <color indexed="8"/>
      </right>
      <top style="thin">
        <color indexed="8"/>
      </top>
      <bottom/>
      <diagonal/>
    </border>
    <border>
      <left/>
      <right style="thin">
        <color indexed="8"/>
      </right>
      <top style="medium">
        <color indexed="64"/>
      </top>
      <bottom style="medium">
        <color indexed="64"/>
      </bottom>
      <diagonal/>
    </border>
    <border>
      <left/>
      <right/>
      <top style="thin">
        <color indexed="8"/>
      </top>
      <bottom style="medium">
        <color indexed="8"/>
      </bottom>
      <diagonal/>
    </border>
    <border>
      <left/>
      <right/>
      <top style="hair">
        <color indexed="8"/>
      </top>
      <bottom/>
      <diagonal/>
    </border>
    <border>
      <left/>
      <right/>
      <top/>
      <bottom style="thin">
        <color indexed="8"/>
      </bottom>
      <diagonal/>
    </border>
    <border>
      <left/>
      <right/>
      <top style="medium">
        <color indexed="8"/>
      </top>
      <bottom/>
      <diagonal/>
    </border>
    <border>
      <left/>
      <right style="thin">
        <color indexed="8"/>
      </right>
      <top style="hair">
        <color indexed="8"/>
      </top>
      <bottom/>
      <diagonal/>
    </border>
    <border>
      <left/>
      <right style="thin">
        <color indexed="8"/>
      </right>
      <top/>
      <bottom style="thin">
        <color indexed="8"/>
      </bottom>
      <diagonal/>
    </border>
    <border>
      <left/>
      <right style="thin">
        <color indexed="8"/>
      </right>
      <top style="medium">
        <color indexed="8"/>
      </top>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thick">
        <color indexed="64"/>
      </top>
      <bottom/>
      <diagonal/>
    </border>
    <border>
      <left/>
      <right/>
      <top style="thick">
        <color indexed="64"/>
      </top>
      <bottom/>
      <diagonal/>
    </border>
    <border>
      <left style="thin">
        <color indexed="8"/>
      </left>
      <right style="thick">
        <color indexed="64"/>
      </right>
      <top style="medium">
        <color indexed="64"/>
      </top>
      <bottom/>
      <diagonal/>
    </border>
    <border>
      <left style="thin">
        <color indexed="8"/>
      </left>
      <right style="thick">
        <color indexed="64"/>
      </right>
      <top/>
      <bottom/>
      <diagonal/>
    </border>
    <border>
      <left style="thin">
        <color indexed="8"/>
      </left>
      <right style="thick">
        <color indexed="64"/>
      </right>
      <top style="thin">
        <color indexed="8"/>
      </top>
      <bottom/>
      <diagonal/>
    </border>
    <border>
      <left style="thin">
        <color indexed="8"/>
      </left>
      <right style="thick">
        <color indexed="64"/>
      </right>
      <top style="thin">
        <color indexed="8"/>
      </top>
      <bottom style="medium">
        <color indexed="64"/>
      </bottom>
      <diagonal/>
    </border>
    <border>
      <left/>
      <right style="thin">
        <color indexed="8"/>
      </right>
      <top style="medium">
        <color indexed="64"/>
      </top>
      <bottom style="thick">
        <color indexed="64"/>
      </bottom>
      <diagonal/>
    </border>
    <border>
      <left style="thin">
        <color indexed="8"/>
      </left>
      <right style="thin">
        <color indexed="8"/>
      </right>
      <top style="medium">
        <color indexed="64"/>
      </top>
      <bottom style="thick">
        <color indexed="64"/>
      </bottom>
      <diagonal/>
    </border>
    <border>
      <left style="thin">
        <color indexed="8"/>
      </left>
      <right/>
      <top style="medium">
        <color indexed="64"/>
      </top>
      <bottom style="thick">
        <color indexed="64"/>
      </bottom>
      <diagonal/>
    </border>
    <border>
      <left style="thin">
        <color indexed="8"/>
      </left>
      <right style="thick">
        <color indexed="64"/>
      </right>
      <top style="medium">
        <color indexed="64"/>
      </top>
      <bottom style="thick">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ck">
        <color indexed="64"/>
      </right>
      <top style="thin">
        <color indexed="64"/>
      </top>
      <bottom style="thick">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thick">
        <color indexed="64"/>
      </left>
      <right style="thin">
        <color indexed="64"/>
      </right>
      <top/>
      <bottom style="medium">
        <color indexed="64"/>
      </bottom>
      <diagonal/>
    </border>
    <border>
      <left/>
      <right style="thick">
        <color indexed="64"/>
      </right>
      <top/>
      <bottom style="medium">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style="medium">
        <color indexed="64"/>
      </right>
      <top style="thin">
        <color indexed="8"/>
      </top>
      <bottom/>
      <diagonal/>
    </border>
    <border>
      <left style="thin">
        <color indexed="8"/>
      </left>
      <right/>
      <top style="medium">
        <color indexed="64"/>
      </top>
      <bottom style="medium">
        <color indexed="64"/>
      </bottom>
      <diagonal/>
    </border>
    <border>
      <left style="thin">
        <color indexed="64"/>
      </left>
      <right style="thick">
        <color indexed="64"/>
      </right>
      <top style="thin">
        <color indexed="64"/>
      </top>
      <bottom style="thin">
        <color indexed="64"/>
      </bottom>
      <diagonal/>
    </border>
    <border>
      <left/>
      <right/>
      <top style="thin">
        <color indexed="64"/>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22">
    <xf numFmtId="0" fontId="0" fillId="0" borderId="0"/>
    <xf numFmtId="0" fontId="1" fillId="0" borderId="0"/>
    <xf numFmtId="0" fontId="2" fillId="0" borderId="0"/>
    <xf numFmtId="0" fontId="3" fillId="0" borderId="0"/>
    <xf numFmtId="0" fontId="6" fillId="0" borderId="0"/>
    <xf numFmtId="43" fontId="1" fillId="0" borderId="0" applyFont="0" applyFill="0" applyBorder="0" applyAlignment="0" applyProtection="0"/>
    <xf numFmtId="0" fontId="7" fillId="0" borderId="0"/>
    <xf numFmtId="0" fontId="8" fillId="0" borderId="0"/>
    <xf numFmtId="9" fontId="8" fillId="0" borderId="0" applyFont="0" applyFill="0" applyBorder="0" applyAlignment="0" applyProtection="0"/>
    <xf numFmtId="0" fontId="8" fillId="0" borderId="0"/>
    <xf numFmtId="9" fontId="4" fillId="0" borderId="0" applyFont="0" applyFill="0" applyBorder="0" applyAlignment="0" applyProtection="0"/>
    <xf numFmtId="0" fontId="10" fillId="0" borderId="0"/>
    <xf numFmtId="9" fontId="6" fillId="0" borderId="0" applyFont="0" applyFill="0" applyBorder="0" applyAlignment="0" applyProtection="0"/>
    <xf numFmtId="0" fontId="6" fillId="0" borderId="0"/>
    <xf numFmtId="43" fontId="4" fillId="0" borderId="0" applyFont="0" applyFill="0" applyBorder="0" applyAlignment="0" applyProtection="0"/>
    <xf numFmtId="171" fontId="12" fillId="0" borderId="0"/>
    <xf numFmtId="0" fontId="6" fillId="0" borderId="0"/>
    <xf numFmtId="9" fontId="6" fillId="0" borderId="0" applyFont="0" applyFill="0" applyBorder="0" applyAlignment="0" applyProtection="0"/>
    <xf numFmtId="0" fontId="6" fillId="0" borderId="0"/>
    <xf numFmtId="0" fontId="19" fillId="0" borderId="0"/>
    <xf numFmtId="0" fontId="23" fillId="0" borderId="0"/>
    <xf numFmtId="44" fontId="4" fillId="0" borderId="0" applyFont="0" applyFill="0" applyBorder="0" applyAlignment="0" applyProtection="0"/>
  </cellStyleXfs>
  <cellXfs count="580">
    <xf numFmtId="0" fontId="0" fillId="0" borderId="0" xfId="0"/>
    <xf numFmtId="0" fontId="11" fillId="0" borderId="0" xfId="6" applyFont="1" applyAlignment="1">
      <alignment vertical="center" wrapText="1"/>
    </xf>
    <xf numFmtId="0" fontId="11" fillId="2" borderId="0" xfId="6" applyFont="1" applyFill="1" applyAlignment="1">
      <alignment vertical="center" wrapText="1"/>
    </xf>
    <xf numFmtId="0" fontId="5" fillId="0" borderId="0" xfId="11" applyFont="1" applyAlignment="1">
      <alignment vertical="center"/>
    </xf>
    <xf numFmtId="0" fontId="11" fillId="0" borderId="0" xfId="6" applyFont="1" applyAlignment="1">
      <alignment horizontal="center" vertical="center"/>
    </xf>
    <xf numFmtId="0" fontId="15" fillId="3" borderId="0" xfId="0" applyFont="1" applyFill="1" applyAlignment="1">
      <alignment horizontal="right" vertical="center"/>
    </xf>
    <xf numFmtId="0" fontId="15" fillId="3" borderId="0" xfId="0" applyFont="1" applyFill="1" applyAlignment="1">
      <alignment vertical="center"/>
    </xf>
    <xf numFmtId="0" fontId="13" fillId="3" borderId="0" xfId="0" applyFont="1" applyFill="1" applyAlignment="1">
      <alignment vertical="center" wrapText="1"/>
    </xf>
    <xf numFmtId="0" fontId="16" fillId="3" borderId="0" xfId="0" applyFont="1" applyFill="1" applyAlignment="1">
      <alignment vertical="center" wrapText="1"/>
    </xf>
    <xf numFmtId="0" fontId="13" fillId="3" borderId="0" xfId="0" applyFont="1" applyFill="1" applyAlignment="1">
      <alignment vertical="center"/>
    </xf>
    <xf numFmtId="0" fontId="5" fillId="2" borderId="0" xfId="6" applyFont="1" applyFill="1" applyAlignment="1">
      <alignment vertical="center"/>
    </xf>
    <xf numFmtId="0" fontId="5" fillId="2" borderId="134" xfId="6" applyFont="1" applyFill="1" applyBorder="1" applyAlignment="1">
      <alignment vertical="center"/>
    </xf>
    <xf numFmtId="0" fontId="5" fillId="2" borderId="135" xfId="6" applyFont="1" applyFill="1" applyBorder="1" applyAlignment="1">
      <alignment vertical="center"/>
    </xf>
    <xf numFmtId="0" fontId="5" fillId="2" borderId="10" xfId="6" applyFont="1" applyFill="1" applyBorder="1" applyAlignment="1">
      <alignment horizontal="left" vertical="center"/>
    </xf>
    <xf numFmtId="5" fontId="5" fillId="2" borderId="117" xfId="5" applyNumberFormat="1" applyFont="1" applyFill="1" applyBorder="1" applyAlignment="1" applyProtection="1">
      <alignment vertical="center"/>
    </xf>
    <xf numFmtId="5" fontId="5" fillId="2" borderId="99" xfId="5" applyNumberFormat="1" applyFont="1" applyFill="1" applyBorder="1" applyAlignment="1" applyProtection="1">
      <alignment vertical="center"/>
    </xf>
    <xf numFmtId="5" fontId="5" fillId="2" borderId="100" xfId="5" applyNumberFormat="1" applyFont="1" applyFill="1" applyBorder="1" applyAlignment="1" applyProtection="1">
      <alignment vertical="center"/>
    </xf>
    <xf numFmtId="5" fontId="5" fillId="2" borderId="136" xfId="5" applyNumberFormat="1" applyFont="1" applyFill="1" applyBorder="1" applyAlignment="1" applyProtection="1">
      <alignment vertical="center"/>
    </xf>
    <xf numFmtId="37" fontId="5" fillId="2" borderId="0" xfId="6" applyNumberFormat="1" applyFont="1" applyFill="1" applyAlignment="1">
      <alignment vertical="center"/>
    </xf>
    <xf numFmtId="9" fontId="5" fillId="2" borderId="0" xfId="6" applyNumberFormat="1" applyFont="1" applyFill="1" applyAlignment="1">
      <alignment vertical="center"/>
    </xf>
    <xf numFmtId="0" fontId="5" fillId="2" borderId="0" xfId="6" applyFont="1" applyFill="1" applyAlignment="1">
      <alignment horizontal="left" vertical="center"/>
    </xf>
    <xf numFmtId="37" fontId="5" fillId="2" borderId="118" xfId="6" applyNumberFormat="1" applyFont="1" applyFill="1" applyBorder="1" applyAlignment="1">
      <alignment vertical="center"/>
    </xf>
    <xf numFmtId="37" fontId="5" fillId="2" borderId="18" xfId="6" applyNumberFormat="1" applyFont="1" applyFill="1" applyBorder="1" applyAlignment="1">
      <alignment vertical="center"/>
    </xf>
    <xf numFmtId="37" fontId="5" fillId="2" borderId="19" xfId="6" applyNumberFormat="1" applyFont="1" applyFill="1" applyBorder="1" applyAlignment="1">
      <alignment vertical="center"/>
    </xf>
    <xf numFmtId="37" fontId="5" fillId="2" borderId="19" xfId="5" applyNumberFormat="1" applyFont="1" applyFill="1" applyBorder="1" applyAlignment="1" applyProtection="1">
      <alignment vertical="center"/>
    </xf>
    <xf numFmtId="37" fontId="5" fillId="2" borderId="137" xfId="5" applyNumberFormat="1" applyFont="1" applyFill="1" applyBorder="1" applyAlignment="1" applyProtection="1">
      <alignment vertical="center"/>
    </xf>
    <xf numFmtId="0" fontId="17" fillId="2" borderId="102" xfId="11" applyFont="1" applyFill="1" applyBorder="1" applyAlignment="1">
      <alignment horizontal="left" vertical="center"/>
    </xf>
    <xf numFmtId="37" fontId="17" fillId="2" borderId="119" xfId="6" applyNumberFormat="1" applyFont="1" applyFill="1" applyBorder="1" applyAlignment="1">
      <alignment vertical="center"/>
    </xf>
    <xf numFmtId="37" fontId="17" fillId="2" borderId="103" xfId="6" applyNumberFormat="1" applyFont="1" applyFill="1" applyBorder="1" applyAlignment="1">
      <alignment vertical="center"/>
    </xf>
    <xf numFmtId="37" fontId="17" fillId="2" borderId="104" xfId="6" applyNumberFormat="1" applyFont="1" applyFill="1" applyBorder="1" applyAlignment="1">
      <alignment vertical="center"/>
    </xf>
    <xf numFmtId="37" fontId="17" fillId="2" borderId="104" xfId="5" applyNumberFormat="1" applyFont="1" applyFill="1" applyBorder="1" applyAlignment="1" applyProtection="1">
      <alignment vertical="center"/>
    </xf>
    <xf numFmtId="37" fontId="17" fillId="2" borderId="138" xfId="5" applyNumberFormat="1" applyFont="1" applyFill="1" applyBorder="1" applyAlignment="1" applyProtection="1">
      <alignment vertical="center"/>
    </xf>
    <xf numFmtId="0" fontId="17" fillId="2" borderId="10" xfId="6" applyFont="1" applyFill="1" applyBorder="1" applyAlignment="1">
      <alignment horizontal="left" vertical="center"/>
    </xf>
    <xf numFmtId="37" fontId="17" fillId="2" borderId="117" xfId="6" applyNumberFormat="1" applyFont="1" applyFill="1" applyBorder="1" applyAlignment="1">
      <alignment vertical="center"/>
    </xf>
    <xf numFmtId="37" fontId="17" fillId="2" borderId="99" xfId="6" applyNumberFormat="1" applyFont="1" applyFill="1" applyBorder="1" applyAlignment="1">
      <alignment vertical="center"/>
    </xf>
    <xf numFmtId="37" fontId="17" fillId="2" borderId="100" xfId="6" applyNumberFormat="1" applyFont="1" applyFill="1" applyBorder="1" applyAlignment="1">
      <alignment vertical="center"/>
    </xf>
    <xf numFmtId="37" fontId="17" fillId="2" borderId="100" xfId="5" applyNumberFormat="1" applyFont="1" applyFill="1" applyBorder="1" applyAlignment="1" applyProtection="1">
      <alignment vertical="center"/>
    </xf>
    <xf numFmtId="37" fontId="17" fillId="2" borderId="136" xfId="5" applyNumberFormat="1" applyFont="1" applyFill="1" applyBorder="1" applyAlignment="1" applyProtection="1">
      <alignment vertical="center"/>
    </xf>
    <xf numFmtId="37" fontId="5" fillId="2" borderId="117" xfId="6" applyNumberFormat="1" applyFont="1" applyFill="1" applyBorder="1" applyAlignment="1">
      <alignment vertical="center"/>
    </xf>
    <xf numFmtId="37" fontId="5" fillId="2" borderId="99" xfId="6" applyNumberFormat="1" applyFont="1" applyFill="1" applyBorder="1" applyAlignment="1">
      <alignment vertical="center"/>
    </xf>
    <xf numFmtId="37" fontId="5" fillId="2" borderId="100" xfId="6" applyNumberFormat="1" applyFont="1" applyFill="1" applyBorder="1" applyAlignment="1">
      <alignment vertical="center"/>
    </xf>
    <xf numFmtId="37" fontId="5" fillId="2" borderId="100" xfId="5" applyNumberFormat="1" applyFont="1" applyFill="1" applyBorder="1" applyAlignment="1" applyProtection="1">
      <alignment vertical="center"/>
    </xf>
    <xf numFmtId="37" fontId="5" fillId="2" borderId="136" xfId="5" applyNumberFormat="1" applyFont="1" applyFill="1" applyBorder="1" applyAlignment="1" applyProtection="1">
      <alignment vertical="center"/>
    </xf>
    <xf numFmtId="0" fontId="17" fillId="2" borderId="95" xfId="6" applyFont="1" applyFill="1" applyBorder="1" applyAlignment="1">
      <alignment horizontal="left" vertical="center"/>
    </xf>
    <xf numFmtId="37" fontId="17" fillId="2" borderId="47" xfId="6" applyNumberFormat="1" applyFont="1" applyFill="1" applyBorder="1" applyAlignment="1">
      <alignment vertical="center"/>
    </xf>
    <xf numFmtId="37" fontId="17" fillId="2" borderId="96" xfId="6" applyNumberFormat="1" applyFont="1" applyFill="1" applyBorder="1" applyAlignment="1">
      <alignment vertical="center"/>
    </xf>
    <xf numFmtId="37" fontId="17" fillId="2" borderId="97" xfId="6" applyNumberFormat="1" applyFont="1" applyFill="1" applyBorder="1" applyAlignment="1">
      <alignment vertical="center"/>
    </xf>
    <xf numFmtId="37" fontId="17" fillId="2" borderId="97" xfId="5" applyNumberFormat="1" applyFont="1" applyFill="1" applyBorder="1" applyAlignment="1" applyProtection="1">
      <alignment vertical="center"/>
    </xf>
    <xf numFmtId="37" fontId="17" fillId="2" borderId="139" xfId="5" applyNumberFormat="1" applyFont="1" applyFill="1" applyBorder="1" applyAlignment="1" applyProtection="1">
      <alignment vertical="center"/>
    </xf>
    <xf numFmtId="5" fontId="17" fillId="2" borderId="140" xfId="6" applyNumberFormat="1" applyFont="1" applyFill="1" applyBorder="1" applyAlignment="1">
      <alignment vertical="center"/>
    </xf>
    <xf numFmtId="5" fontId="17" fillId="2" borderId="141" xfId="6" applyNumberFormat="1" applyFont="1" applyFill="1" applyBorder="1" applyAlignment="1">
      <alignment vertical="center"/>
    </xf>
    <xf numFmtId="5" fontId="17" fillId="2" borderId="142" xfId="6" applyNumberFormat="1" applyFont="1" applyFill="1" applyBorder="1" applyAlignment="1">
      <alignment vertical="center"/>
    </xf>
    <xf numFmtId="5" fontId="17" fillId="2" borderId="142" xfId="5" applyNumberFormat="1" applyFont="1" applyFill="1" applyBorder="1" applyAlignment="1" applyProtection="1">
      <alignment vertical="center"/>
    </xf>
    <xf numFmtId="5" fontId="17" fillId="2" borderId="143" xfId="5" applyNumberFormat="1" applyFont="1" applyFill="1" applyBorder="1" applyAlignment="1" applyProtection="1">
      <alignment vertical="center"/>
    </xf>
    <xf numFmtId="0" fontId="17" fillId="2" borderId="0" xfId="6" applyFont="1" applyFill="1" applyAlignment="1">
      <alignment horizontal="left" vertical="center"/>
    </xf>
    <xf numFmtId="0" fontId="17" fillId="2" borderId="0" xfId="6" applyFont="1" applyFill="1" applyAlignment="1">
      <alignment horizontal="left" vertical="center" wrapText="1"/>
    </xf>
    <xf numFmtId="5" fontId="17" fillId="2" borderId="0" xfId="6" applyNumberFormat="1" applyFont="1" applyFill="1" applyAlignment="1">
      <alignment vertical="center"/>
    </xf>
    <xf numFmtId="5" fontId="17" fillId="2" borderId="0" xfId="5" applyNumberFormat="1" applyFont="1" applyFill="1" applyBorder="1" applyAlignment="1" applyProtection="1">
      <alignment vertical="center"/>
    </xf>
    <xf numFmtId="172" fontId="5" fillId="2" borderId="35" xfId="15" applyNumberFormat="1" applyFont="1" applyFill="1" applyBorder="1" applyAlignment="1">
      <alignment horizontal="right" vertical="center" indent="1"/>
    </xf>
    <xf numFmtId="165" fontId="5" fillId="2" borderId="35" xfId="10" applyNumberFormat="1" applyFont="1" applyFill="1" applyBorder="1" applyAlignment="1" applyProtection="1">
      <alignment horizontal="right" vertical="center" indent="1"/>
    </xf>
    <xf numFmtId="43" fontId="5" fillId="0" borderId="0" xfId="14" applyFont="1" applyFill="1" applyBorder="1" applyAlignment="1">
      <alignment vertical="center"/>
    </xf>
    <xf numFmtId="180" fontId="5" fillId="2" borderId="0" xfId="14" applyNumberFormat="1" applyFont="1" applyFill="1" applyBorder="1" applyAlignment="1">
      <alignment horizontal="right" vertical="center"/>
    </xf>
    <xf numFmtId="170" fontId="5" fillId="2" borderId="0" xfId="10" applyNumberFormat="1" applyFont="1" applyFill="1" applyBorder="1" applyAlignment="1">
      <alignment horizontal="right" vertical="center"/>
    </xf>
    <xf numFmtId="2" fontId="5" fillId="2" borderId="66" xfId="4" applyNumberFormat="1" applyFont="1" applyFill="1" applyBorder="1" applyAlignment="1">
      <alignment vertical="center" wrapText="1"/>
    </xf>
    <xf numFmtId="2" fontId="5" fillId="2" borderId="53" xfId="1" applyNumberFormat="1" applyFont="1" applyFill="1" applyBorder="1" applyAlignment="1">
      <alignment horizontal="left" vertical="center" indent="1"/>
    </xf>
    <xf numFmtId="167" fontId="5" fillId="2" borderId="0" xfId="14" applyNumberFormat="1" applyFont="1" applyFill="1" applyBorder="1" applyAlignment="1">
      <alignment horizontal="right" vertical="center"/>
    </xf>
    <xf numFmtId="167" fontId="5" fillId="2" borderId="35" xfId="14" applyNumberFormat="1" applyFont="1" applyFill="1" applyBorder="1" applyAlignment="1">
      <alignment horizontal="right" vertical="center"/>
    </xf>
    <xf numFmtId="169" fontId="5" fillId="2" borderId="0" xfId="14" applyNumberFormat="1" applyFont="1" applyFill="1" applyBorder="1" applyAlignment="1">
      <alignment horizontal="right" vertical="center"/>
    </xf>
    <xf numFmtId="169" fontId="5" fillId="2" borderId="52" xfId="14" applyNumberFormat="1" applyFont="1" applyFill="1" applyBorder="1" applyAlignment="1">
      <alignment horizontal="right" vertical="center"/>
    </xf>
    <xf numFmtId="168" fontId="5" fillId="2" borderId="0" xfId="14" applyNumberFormat="1" applyFont="1" applyFill="1" applyBorder="1" applyAlignment="1">
      <alignment horizontal="right" vertical="center"/>
    </xf>
    <xf numFmtId="168" fontId="5" fillId="2" borderId="35" xfId="14" applyNumberFormat="1" applyFont="1" applyFill="1" applyBorder="1" applyAlignment="1">
      <alignment horizontal="right" vertical="center"/>
    </xf>
    <xf numFmtId="2" fontId="5" fillId="2" borderId="64" xfId="1" applyNumberFormat="1" applyFont="1" applyFill="1" applyBorder="1" applyAlignment="1">
      <alignment horizontal="left" vertical="center" indent="1"/>
    </xf>
    <xf numFmtId="168" fontId="5" fillId="2" borderId="5" xfId="14" applyNumberFormat="1" applyFont="1" applyFill="1" applyBorder="1" applyAlignment="1">
      <alignment horizontal="right" vertical="center"/>
    </xf>
    <xf numFmtId="168" fontId="5" fillId="2" borderId="36" xfId="14" applyNumberFormat="1" applyFont="1" applyFill="1" applyBorder="1" applyAlignment="1">
      <alignment horizontal="right" vertical="center"/>
    </xf>
    <xf numFmtId="2" fontId="5" fillId="2" borderId="54" xfId="1" applyNumberFormat="1" applyFont="1" applyFill="1" applyBorder="1" applyAlignment="1">
      <alignment horizontal="left" vertical="center" indent="1"/>
    </xf>
    <xf numFmtId="168" fontId="5" fillId="2" borderId="4" xfId="14" applyNumberFormat="1" applyFont="1" applyFill="1" applyBorder="1" applyAlignment="1">
      <alignment horizontal="right" vertical="center"/>
    </xf>
    <xf numFmtId="168" fontId="5" fillId="2" borderId="33" xfId="14" applyNumberFormat="1" applyFont="1" applyFill="1" applyBorder="1" applyAlignment="1">
      <alignment horizontal="right" vertical="center"/>
    </xf>
    <xf numFmtId="2" fontId="5" fillId="2" borderId="56" xfId="1" quotePrefix="1" applyNumberFormat="1" applyFont="1" applyFill="1" applyBorder="1" applyAlignment="1">
      <alignment horizontal="left" vertical="center" indent="1"/>
    </xf>
    <xf numFmtId="167" fontId="5" fillId="2" borderId="62" xfId="14" applyNumberFormat="1" applyFont="1" applyFill="1" applyBorder="1" applyAlignment="1">
      <alignment horizontal="right" vertical="center"/>
    </xf>
    <xf numFmtId="166" fontId="5" fillId="2" borderId="0" xfId="14" applyNumberFormat="1" applyFont="1" applyFill="1" applyBorder="1" applyAlignment="1">
      <alignment horizontal="right" vertical="center"/>
    </xf>
    <xf numFmtId="0" fontId="5" fillId="2" borderId="0" xfId="11" applyFont="1" applyFill="1" applyAlignment="1">
      <alignment vertical="center"/>
    </xf>
    <xf numFmtId="0" fontId="5" fillId="2" borderId="87" xfId="11" applyFont="1" applyFill="1" applyBorder="1" applyAlignment="1">
      <alignment vertical="center"/>
    </xf>
    <xf numFmtId="0" fontId="17" fillId="2" borderId="128" xfId="11" applyFont="1" applyFill="1" applyBorder="1" applyAlignment="1">
      <alignment horizontal="center" vertical="center"/>
    </xf>
    <xf numFmtId="5" fontId="17" fillId="2" borderId="113" xfId="11" applyNumberFormat="1" applyFont="1" applyFill="1" applyBorder="1" applyAlignment="1">
      <alignment horizontal="center" vertical="center"/>
    </xf>
    <xf numFmtId="0" fontId="5" fillId="2" borderId="3" xfId="11" applyFont="1" applyFill="1" applyBorder="1" applyAlignment="1">
      <alignment horizontal="center" vertical="center"/>
    </xf>
    <xf numFmtId="177" fontId="5" fillId="2" borderId="35" xfId="14" applyNumberFormat="1" applyFont="1" applyFill="1" applyBorder="1" applyAlignment="1">
      <alignment horizontal="right" vertical="center" indent="5"/>
    </xf>
    <xf numFmtId="176" fontId="5" fillId="2" borderId="35" xfId="14" applyNumberFormat="1" applyFont="1" applyFill="1" applyBorder="1" applyAlignment="1">
      <alignment horizontal="right" vertical="center" indent="5"/>
    </xf>
    <xf numFmtId="0" fontId="5" fillId="2" borderId="2" xfId="11" applyFont="1" applyFill="1" applyBorder="1" applyAlignment="1">
      <alignment horizontal="center" vertical="center"/>
    </xf>
    <xf numFmtId="176" fontId="5" fillId="2" borderId="34" xfId="14" applyNumberFormat="1" applyFont="1" applyFill="1" applyBorder="1" applyAlignment="1">
      <alignment horizontal="right" vertical="center" indent="5"/>
    </xf>
    <xf numFmtId="0" fontId="17" fillId="2" borderId="89" xfId="1" applyFont="1" applyFill="1" applyBorder="1" applyAlignment="1">
      <alignment horizontal="center" vertical="center"/>
    </xf>
    <xf numFmtId="0" fontId="17" fillId="2" borderId="113" xfId="1" applyFont="1" applyFill="1" applyBorder="1" applyAlignment="1">
      <alignment horizontal="center" vertical="center" wrapText="1"/>
    </xf>
    <xf numFmtId="0" fontId="5" fillId="2" borderId="45" xfId="1" applyFont="1" applyFill="1" applyBorder="1" applyAlignment="1">
      <alignment horizontal="center" vertical="center"/>
    </xf>
    <xf numFmtId="182" fontId="5" fillId="2" borderId="11" xfId="1" applyNumberFormat="1" applyFont="1" applyFill="1" applyBorder="1" applyAlignment="1">
      <alignment horizontal="center" vertical="center"/>
    </xf>
    <xf numFmtId="0" fontId="5" fillId="2" borderId="8" xfId="1" applyFont="1" applyFill="1" applyBorder="1" applyAlignment="1">
      <alignment horizontal="center" vertical="center"/>
    </xf>
    <xf numFmtId="182" fontId="5" fillId="2" borderId="12" xfId="1" applyNumberFormat="1" applyFont="1" applyFill="1" applyBorder="1" applyAlignment="1">
      <alignment horizontal="center" vertical="center"/>
    </xf>
    <xf numFmtId="0" fontId="5" fillId="2" borderId="9" xfId="1" applyFont="1" applyFill="1" applyBorder="1" applyAlignment="1">
      <alignment horizontal="center" vertical="center"/>
    </xf>
    <xf numFmtId="182" fontId="5" fillId="2" borderId="109" xfId="1" applyNumberFormat="1" applyFont="1" applyFill="1" applyBorder="1" applyAlignment="1">
      <alignment horizontal="center" vertical="center"/>
    </xf>
    <xf numFmtId="0" fontId="17" fillId="2" borderId="0" xfId="11" applyFont="1" applyFill="1" applyAlignment="1">
      <alignment horizontal="center" vertical="center" wrapText="1"/>
    </xf>
    <xf numFmtId="0" fontId="5" fillId="2" borderId="131" xfId="11" applyFont="1" applyFill="1" applyBorder="1" applyAlignment="1">
      <alignment vertical="center" wrapText="1"/>
    </xf>
    <xf numFmtId="0" fontId="17" fillId="2" borderId="132" xfId="11" applyFont="1" applyFill="1" applyBorder="1" applyAlignment="1">
      <alignment horizontal="left" vertical="center" wrapText="1"/>
    </xf>
    <xf numFmtId="0" fontId="17" fillId="2" borderId="132" xfId="11" applyFont="1" applyFill="1" applyBorder="1" applyAlignment="1">
      <alignment horizontal="center" vertical="center" wrapText="1"/>
    </xf>
    <xf numFmtId="0" fontId="17" fillId="2" borderId="133" xfId="11" applyFont="1" applyFill="1" applyBorder="1" applyAlignment="1">
      <alignment horizontal="center" vertical="center" wrapText="1"/>
    </xf>
    <xf numFmtId="0" fontId="5" fillId="2" borderId="45" xfId="11" applyFont="1" applyFill="1" applyBorder="1" applyAlignment="1">
      <alignment vertical="center" wrapText="1"/>
    </xf>
    <xf numFmtId="0" fontId="5" fillId="2" borderId="35" xfId="11" applyFont="1" applyFill="1" applyBorder="1" applyAlignment="1">
      <alignment horizontal="left" vertical="center"/>
    </xf>
    <xf numFmtId="0" fontId="5" fillId="2" borderId="35" xfId="11" applyFont="1" applyFill="1" applyBorder="1" applyAlignment="1">
      <alignment vertical="center" wrapText="1"/>
    </xf>
    <xf numFmtId="0" fontId="5" fillId="2" borderId="35" xfId="18" applyFont="1" applyFill="1" applyBorder="1" applyAlignment="1">
      <alignment vertical="center" wrapText="1"/>
    </xf>
    <xf numFmtId="0" fontId="5" fillId="2" borderId="35" xfId="11" applyFont="1" applyFill="1" applyBorder="1" applyAlignment="1">
      <alignment horizontal="left" vertical="center" wrapText="1"/>
    </xf>
    <xf numFmtId="5" fontId="5" fillId="2" borderId="35" xfId="11" applyNumberFormat="1" applyFont="1" applyFill="1" applyBorder="1" applyAlignment="1">
      <alignment vertical="center"/>
    </xf>
    <xf numFmtId="5" fontId="5" fillId="2" borderId="35" xfId="18" applyNumberFormat="1" applyFont="1" applyFill="1" applyBorder="1" applyAlignment="1">
      <alignment vertical="center"/>
    </xf>
    <xf numFmtId="0" fontId="5" fillId="2" borderId="129" xfId="11" applyFont="1" applyFill="1" applyBorder="1" applyAlignment="1">
      <alignment horizontal="left" vertical="center" wrapText="1"/>
    </xf>
    <xf numFmtId="0" fontId="5" fillId="2" borderId="44" xfId="11" applyFont="1" applyFill="1" applyBorder="1" applyAlignment="1">
      <alignment horizontal="left" vertical="center" wrapText="1"/>
    </xf>
    <xf numFmtId="164" fontId="5" fillId="2" borderId="44" xfId="5" applyNumberFormat="1" applyFont="1" applyFill="1" applyBorder="1" applyAlignment="1" applyProtection="1">
      <alignment vertical="center"/>
    </xf>
    <xf numFmtId="164" fontId="5" fillId="2" borderId="130" xfId="5" applyNumberFormat="1" applyFont="1" applyFill="1" applyBorder="1" applyAlignment="1" applyProtection="1">
      <alignment vertical="center"/>
    </xf>
    <xf numFmtId="0" fontId="5" fillId="2" borderId="116" xfId="11" applyFont="1" applyFill="1" applyBorder="1" applyAlignment="1">
      <alignment horizontal="left" vertical="center" wrapText="1"/>
    </xf>
    <xf numFmtId="0" fontId="5" fillId="2" borderId="36" xfId="11" applyFont="1" applyFill="1" applyBorder="1" applyAlignment="1">
      <alignment horizontal="left" vertical="center" wrapText="1"/>
    </xf>
    <xf numFmtId="164" fontId="5" fillId="2" borderId="36" xfId="5" applyNumberFormat="1" applyFont="1" applyFill="1" applyBorder="1" applyAlignment="1" applyProtection="1">
      <alignment vertical="center"/>
    </xf>
    <xf numFmtId="0" fontId="5" fillId="2" borderId="45" xfId="11" applyFont="1" applyFill="1" applyBorder="1" applyAlignment="1">
      <alignment horizontal="left" vertical="center" wrapText="1"/>
    </xf>
    <xf numFmtId="164" fontId="5" fillId="2" borderId="35" xfId="5" applyNumberFormat="1" applyFont="1" applyFill="1" applyBorder="1" applyAlignment="1" applyProtection="1">
      <alignment vertical="center"/>
    </xf>
    <xf numFmtId="0" fontId="5" fillId="2" borderId="8" xfId="11" applyFont="1" applyFill="1" applyBorder="1" applyAlignment="1">
      <alignment horizontal="left" vertical="center" wrapText="1"/>
    </xf>
    <xf numFmtId="0" fontId="5" fillId="2" borderId="33" xfId="11" applyFont="1" applyFill="1" applyBorder="1" applyAlignment="1">
      <alignment horizontal="left" vertical="center" wrapText="1"/>
    </xf>
    <xf numFmtId="164" fontId="5" fillId="2" borderId="33" xfId="5" applyNumberFormat="1" applyFont="1" applyFill="1" applyBorder="1" applyAlignment="1" applyProtection="1">
      <alignment vertical="center"/>
    </xf>
    <xf numFmtId="164" fontId="5" fillId="2" borderId="12" xfId="5" applyNumberFormat="1" applyFont="1" applyFill="1" applyBorder="1" applyAlignment="1" applyProtection="1">
      <alignment vertical="center"/>
    </xf>
    <xf numFmtId="0" fontId="17" fillId="2" borderId="9" xfId="11" applyFont="1" applyFill="1" applyBorder="1" applyAlignment="1">
      <alignment horizontal="left" vertical="center" wrapText="1"/>
    </xf>
    <xf numFmtId="0" fontId="5" fillId="2" borderId="34" xfId="11" applyFont="1" applyFill="1" applyBorder="1" applyAlignment="1">
      <alignment horizontal="left" vertical="center" wrapText="1"/>
    </xf>
    <xf numFmtId="5" fontId="5" fillId="2" borderId="34" xfId="11" applyNumberFormat="1" applyFont="1" applyFill="1" applyBorder="1" applyAlignment="1">
      <alignment vertical="center"/>
    </xf>
    <xf numFmtId="5" fontId="5" fillId="2" borderId="34" xfId="18" applyNumberFormat="1" applyFont="1" applyFill="1" applyBorder="1" applyAlignment="1">
      <alignment vertical="center"/>
    </xf>
    <xf numFmtId="5" fontId="5" fillId="2" borderId="109" xfId="18" applyNumberFormat="1" applyFont="1" applyFill="1" applyBorder="1" applyAlignment="1">
      <alignment vertical="center"/>
    </xf>
    <xf numFmtId="0" fontId="17" fillId="2" borderId="0" xfId="11" applyFont="1" applyFill="1" applyAlignment="1">
      <alignment horizontal="right" vertical="center" wrapText="1"/>
    </xf>
    <xf numFmtId="0" fontId="5" fillId="2" borderId="0" xfId="11" applyFont="1" applyFill="1" applyAlignment="1">
      <alignment horizontal="left" vertical="center" wrapText="1"/>
    </xf>
    <xf numFmtId="5" fontId="5" fillId="2" borderId="0" xfId="11" applyNumberFormat="1" applyFont="1" applyFill="1" applyAlignment="1">
      <alignment vertical="center"/>
    </xf>
    <xf numFmtId="0" fontId="17" fillId="2" borderId="14" xfId="11" applyFont="1" applyFill="1" applyBorder="1" applyAlignment="1">
      <alignment horizontal="center" vertical="center"/>
    </xf>
    <xf numFmtId="0" fontId="17" fillId="2" borderId="14" xfId="11" applyFont="1" applyFill="1" applyBorder="1" applyAlignment="1">
      <alignment horizontal="center" vertical="center" wrapText="1"/>
    </xf>
    <xf numFmtId="0" fontId="17" fillId="2" borderId="113" xfId="11" applyFont="1" applyFill="1" applyBorder="1" applyAlignment="1">
      <alignment horizontal="center" vertical="center" wrapText="1"/>
    </xf>
    <xf numFmtId="0" fontId="5" fillId="2" borderId="11" xfId="11" applyFont="1" applyFill="1" applyBorder="1" applyAlignment="1">
      <alignment horizontal="left" vertical="center"/>
    </xf>
    <xf numFmtId="0" fontId="5" fillId="2" borderId="12" xfId="11" applyFont="1" applyFill="1" applyBorder="1" applyAlignment="1">
      <alignment horizontal="left" vertical="center"/>
    </xf>
    <xf numFmtId="0" fontId="5" fillId="2" borderId="15" xfId="11" applyFont="1" applyFill="1" applyBorder="1" applyAlignment="1">
      <alignment horizontal="left" vertical="center"/>
    </xf>
    <xf numFmtId="37" fontId="5" fillId="2" borderId="0" xfId="18" applyNumberFormat="1" applyFont="1" applyFill="1" applyAlignment="1">
      <alignment horizontal="right" vertical="center" indent="3"/>
    </xf>
    <xf numFmtId="37" fontId="5" fillId="2" borderId="11" xfId="18" applyNumberFormat="1" applyFont="1" applyFill="1" applyBorder="1" applyAlignment="1">
      <alignment horizontal="right" vertical="center" indent="3"/>
    </xf>
    <xf numFmtId="183" fontId="5" fillId="2" borderId="8" xfId="18" applyNumberFormat="1" applyFont="1" applyFill="1" applyBorder="1" applyAlignment="1">
      <alignment horizontal="right" vertical="center" indent="3"/>
    </xf>
    <xf numFmtId="37" fontId="5" fillId="2" borderId="4" xfId="18" applyNumberFormat="1" applyFont="1" applyFill="1" applyBorder="1" applyAlignment="1">
      <alignment horizontal="right" vertical="center" indent="3"/>
    </xf>
    <xf numFmtId="37" fontId="5" fillId="2" borderId="12" xfId="18" applyNumberFormat="1" applyFont="1" applyFill="1" applyBorder="1" applyAlignment="1">
      <alignment horizontal="right" vertical="center" indent="3"/>
    </xf>
    <xf numFmtId="37" fontId="5" fillId="2" borderId="8" xfId="18" applyNumberFormat="1" applyFont="1" applyFill="1" applyBorder="1" applyAlignment="1">
      <alignment horizontal="right" vertical="center" indent="3"/>
    </xf>
    <xf numFmtId="0" fontId="5" fillId="2" borderId="31" xfId="11" applyFont="1" applyFill="1" applyBorder="1" applyAlignment="1">
      <alignment horizontal="center" vertical="center" wrapText="1"/>
    </xf>
    <xf numFmtId="37" fontId="5" fillId="2" borderId="16" xfId="18" applyNumberFormat="1" applyFont="1" applyFill="1" applyBorder="1" applyAlignment="1">
      <alignment horizontal="right" vertical="center" indent="3"/>
    </xf>
    <xf numFmtId="37" fontId="5" fillId="2" borderId="17" xfId="18" applyNumberFormat="1" applyFont="1" applyFill="1" applyBorder="1" applyAlignment="1">
      <alignment horizontal="right" vertical="center" indent="3"/>
    </xf>
    <xf numFmtId="37" fontId="5" fillId="2" borderId="15" xfId="18" applyNumberFormat="1" applyFont="1" applyFill="1" applyBorder="1" applyAlignment="1">
      <alignment horizontal="right" vertical="center" indent="3"/>
    </xf>
    <xf numFmtId="0" fontId="5" fillId="2" borderId="109" xfId="11" applyFont="1" applyFill="1" applyBorder="1" applyAlignment="1">
      <alignment horizontal="left" vertical="center"/>
    </xf>
    <xf numFmtId="37" fontId="5" fillId="2" borderId="1" xfId="18" applyNumberFormat="1" applyFont="1" applyFill="1" applyBorder="1" applyAlignment="1">
      <alignment horizontal="right" vertical="center" indent="3"/>
    </xf>
    <xf numFmtId="37" fontId="5" fillId="2" borderId="109" xfId="18" applyNumberFormat="1" applyFont="1" applyFill="1" applyBorder="1" applyAlignment="1">
      <alignment horizontal="right" vertical="center" indent="3"/>
    </xf>
    <xf numFmtId="0" fontId="5" fillId="2" borderId="0" xfId="11" applyFont="1" applyFill="1" applyAlignment="1">
      <alignment horizontal="center" vertical="center" wrapText="1"/>
    </xf>
    <xf numFmtId="0" fontId="5" fillId="2" borderId="0" xfId="11" applyFont="1" applyFill="1" applyAlignment="1">
      <alignment horizontal="left" vertical="center"/>
    </xf>
    <xf numFmtId="37" fontId="5" fillId="2" borderId="0" xfId="11" applyNumberFormat="1" applyFont="1" applyFill="1" applyAlignment="1">
      <alignment horizontal="right" vertical="center"/>
    </xf>
    <xf numFmtId="0" fontId="5" fillId="0" borderId="0" xfId="6" applyFont="1" applyAlignment="1">
      <alignment vertical="center"/>
    </xf>
    <xf numFmtId="0" fontId="17" fillId="2" borderId="0" xfId="6" applyFont="1" applyFill="1" applyAlignment="1">
      <alignment horizontal="center" vertical="center"/>
    </xf>
    <xf numFmtId="0" fontId="5" fillId="2" borderId="101" xfId="6" applyFont="1" applyFill="1" applyBorder="1" applyAlignment="1">
      <alignment vertical="center"/>
    </xf>
    <xf numFmtId="0" fontId="5" fillId="2" borderId="10" xfId="6" applyFont="1" applyFill="1" applyBorder="1" applyAlignment="1">
      <alignment vertical="center"/>
    </xf>
    <xf numFmtId="0" fontId="17" fillId="2" borderId="105" xfId="6" applyFont="1" applyFill="1" applyBorder="1" applyAlignment="1">
      <alignment horizontal="center" vertical="center" wrapText="1"/>
    </xf>
    <xf numFmtId="0" fontId="17" fillId="2" borderId="114" xfId="6" applyFont="1" applyFill="1" applyBorder="1" applyAlignment="1">
      <alignment horizontal="center" vertical="center" wrapText="1"/>
    </xf>
    <xf numFmtId="0" fontId="17" fillId="2" borderId="115" xfId="6" applyFont="1" applyFill="1" applyBorder="1" applyAlignment="1">
      <alignment horizontal="center" vertical="center"/>
    </xf>
    <xf numFmtId="178" fontId="5" fillId="2" borderId="93" xfId="5" applyNumberFormat="1" applyFont="1" applyFill="1" applyBorder="1" applyAlignment="1" applyProtection="1">
      <alignment horizontal="center" vertical="center"/>
    </xf>
    <xf numFmtId="178" fontId="5" fillId="2" borderId="20" xfId="5" applyNumberFormat="1" applyFont="1" applyFill="1" applyBorder="1" applyAlignment="1" applyProtection="1">
      <alignment horizontal="center" vertical="center"/>
    </xf>
    <xf numFmtId="178" fontId="5" fillId="2" borderId="106" xfId="5" applyNumberFormat="1" applyFont="1" applyFill="1" applyBorder="1" applyAlignment="1" applyProtection="1">
      <alignment horizontal="center" vertical="center"/>
    </xf>
    <xf numFmtId="179" fontId="5" fillId="2" borderId="93" xfId="5" applyNumberFormat="1" applyFont="1" applyFill="1" applyBorder="1" applyAlignment="1" applyProtection="1">
      <alignment horizontal="center" vertical="center"/>
    </xf>
    <xf numFmtId="179" fontId="5" fillId="2" borderId="20" xfId="5" applyNumberFormat="1" applyFont="1" applyFill="1" applyBorder="1" applyAlignment="1" applyProtection="1">
      <alignment horizontal="center" vertical="center"/>
    </xf>
    <xf numFmtId="179" fontId="5" fillId="2" borderId="106" xfId="5" applyNumberFormat="1" applyFont="1" applyFill="1" applyBorder="1" applyAlignment="1" applyProtection="1">
      <alignment horizontal="center" vertical="center"/>
    </xf>
    <xf numFmtId="179" fontId="17" fillId="2" borderId="110" xfId="5" applyNumberFormat="1" applyFont="1" applyFill="1" applyBorder="1" applyAlignment="1" applyProtection="1">
      <alignment horizontal="center" vertical="center"/>
    </xf>
    <xf numFmtId="179" fontId="17" fillId="2" borderId="111" xfId="5" applyNumberFormat="1" applyFont="1" applyFill="1" applyBorder="1" applyAlignment="1" applyProtection="1">
      <alignment horizontal="center" vertical="center"/>
    </xf>
    <xf numFmtId="179" fontId="17" fillId="2" borderId="112" xfId="5" applyNumberFormat="1" applyFont="1" applyFill="1" applyBorder="1" applyAlignment="1" applyProtection="1">
      <alignment horizontal="center" vertical="center"/>
    </xf>
    <xf numFmtId="0" fontId="17" fillId="2" borderId="101" xfId="6" applyFont="1" applyFill="1" applyBorder="1" applyAlignment="1">
      <alignment horizontal="center" vertical="center" wrapText="1"/>
    </xf>
    <xf numFmtId="179" fontId="17" fillId="2" borderId="94" xfId="5" applyNumberFormat="1" applyFont="1" applyFill="1" applyBorder="1" applyAlignment="1" applyProtection="1">
      <alignment horizontal="center" vertical="center"/>
    </xf>
    <xf numFmtId="179" fontId="17" fillId="2" borderId="107" xfId="5" applyNumberFormat="1" applyFont="1" applyFill="1" applyBorder="1" applyAlignment="1" applyProtection="1">
      <alignment horizontal="center" vertical="center"/>
    </xf>
    <xf numFmtId="179" fontId="17" fillId="2" borderId="108" xfId="5" applyNumberFormat="1" applyFont="1" applyFill="1" applyBorder="1" applyAlignment="1" applyProtection="1">
      <alignment horizontal="center" vertical="center"/>
    </xf>
    <xf numFmtId="179" fontId="17" fillId="2" borderId="93" xfId="5" applyNumberFormat="1" applyFont="1" applyFill="1" applyBorder="1" applyAlignment="1" applyProtection="1">
      <alignment horizontal="center" vertical="center"/>
    </xf>
    <xf numFmtId="179" fontId="17" fillId="2" borderId="20" xfId="5" applyNumberFormat="1" applyFont="1" applyFill="1" applyBorder="1" applyAlignment="1" applyProtection="1">
      <alignment horizontal="center" vertical="center"/>
    </xf>
    <xf numFmtId="179" fontId="17" fillId="2" borderId="106" xfId="5" applyNumberFormat="1" applyFont="1" applyFill="1" applyBorder="1" applyAlignment="1" applyProtection="1">
      <alignment horizontal="center" vertical="center"/>
    </xf>
    <xf numFmtId="179" fontId="5" fillId="2" borderId="94" xfId="5" applyNumberFormat="1" applyFont="1" applyFill="1" applyBorder="1" applyAlignment="1">
      <alignment horizontal="center" vertical="center"/>
    </xf>
    <xf numFmtId="179" fontId="5" fillId="2" borderId="107" xfId="5" applyNumberFormat="1" applyFont="1" applyFill="1" applyBorder="1" applyAlignment="1">
      <alignment horizontal="center" vertical="center"/>
    </xf>
    <xf numFmtId="179" fontId="5" fillId="2" borderId="108" xfId="5" applyNumberFormat="1" applyFont="1" applyFill="1" applyBorder="1" applyAlignment="1">
      <alignment horizontal="center" vertical="center"/>
    </xf>
    <xf numFmtId="179" fontId="17" fillId="2" borderId="93" xfId="6" applyNumberFormat="1" applyFont="1" applyFill="1" applyBorder="1" applyAlignment="1">
      <alignment horizontal="center" vertical="center"/>
    </xf>
    <xf numFmtId="179" fontId="17" fillId="2" borderId="20" xfId="6" applyNumberFormat="1" applyFont="1" applyFill="1" applyBorder="1" applyAlignment="1">
      <alignment horizontal="center" vertical="center"/>
    </xf>
    <xf numFmtId="179" fontId="17" fillId="2" borderId="106" xfId="6" applyNumberFormat="1" applyFont="1" applyFill="1" applyBorder="1" applyAlignment="1">
      <alignment horizontal="center" vertical="center"/>
    </xf>
    <xf numFmtId="179" fontId="5" fillId="2" borderId="94" xfId="6" applyNumberFormat="1" applyFont="1" applyFill="1" applyBorder="1" applyAlignment="1">
      <alignment horizontal="center" vertical="center"/>
    </xf>
    <xf numFmtId="179" fontId="5" fillId="2" borderId="107" xfId="6" applyNumberFormat="1" applyFont="1" applyFill="1" applyBorder="1" applyAlignment="1">
      <alignment horizontal="center" vertical="center"/>
    </xf>
    <xf numFmtId="179" fontId="5" fillId="2" borderId="108" xfId="6" applyNumberFormat="1" applyFont="1" applyFill="1" applyBorder="1" applyAlignment="1">
      <alignment horizontal="center" vertical="center"/>
    </xf>
    <xf numFmtId="0" fontId="17" fillId="2" borderId="89" xfId="6" applyFont="1" applyFill="1" applyBorder="1" applyAlignment="1">
      <alignment horizontal="left" vertical="center"/>
    </xf>
    <xf numFmtId="0" fontId="17" fillId="2" borderId="14" xfId="6" applyFont="1" applyFill="1" applyBorder="1" applyAlignment="1">
      <alignment horizontal="left" vertical="center" wrapText="1"/>
    </xf>
    <xf numFmtId="178" fontId="17" fillId="2" borderId="94" xfId="6" applyNumberFormat="1" applyFont="1" applyFill="1" applyBorder="1" applyAlignment="1">
      <alignment horizontal="center" vertical="center"/>
    </xf>
    <xf numFmtId="178" fontId="17" fillId="2" borderId="107" xfId="6" applyNumberFormat="1" applyFont="1" applyFill="1" applyBorder="1" applyAlignment="1">
      <alignment horizontal="center" vertical="center"/>
    </xf>
    <xf numFmtId="178" fontId="17" fillId="2" borderId="108" xfId="6" applyNumberFormat="1" applyFont="1" applyFill="1" applyBorder="1" applyAlignment="1">
      <alignment horizontal="center" vertical="center"/>
    </xf>
    <xf numFmtId="0" fontId="17" fillId="2" borderId="89" xfId="11" applyFont="1" applyFill="1" applyBorder="1" applyAlignment="1">
      <alignment vertical="center"/>
    </xf>
    <xf numFmtId="0" fontId="17" fillId="2" borderId="14" xfId="11" applyFont="1" applyFill="1" applyBorder="1" applyAlignment="1">
      <alignment vertical="center"/>
    </xf>
    <xf numFmtId="0" fontId="17" fillId="2" borderId="73" xfId="11" applyFont="1" applyFill="1" applyBorder="1" applyAlignment="1">
      <alignment horizontal="centerContinuous" vertical="center"/>
    </xf>
    <xf numFmtId="0" fontId="17" fillId="2" borderId="120" xfId="11" applyFont="1" applyFill="1" applyBorder="1" applyAlignment="1">
      <alignment horizontal="centerContinuous" vertical="center"/>
    </xf>
    <xf numFmtId="0" fontId="17" fillId="2" borderId="74" xfId="11" applyFont="1" applyFill="1" applyBorder="1" applyAlignment="1">
      <alignment horizontal="centerContinuous" vertical="center"/>
    </xf>
    <xf numFmtId="0" fontId="17" fillId="2" borderId="74" xfId="11" applyFont="1" applyFill="1" applyBorder="1" applyAlignment="1">
      <alignment horizontal="center" vertical="center"/>
    </xf>
    <xf numFmtId="0" fontId="17" fillId="2" borderId="75" xfId="11" applyFont="1" applyFill="1" applyBorder="1" applyAlignment="1">
      <alignment horizontal="centerContinuous" vertical="center"/>
    </xf>
    <xf numFmtId="5" fontId="5" fillId="2" borderId="76" xfId="11" applyNumberFormat="1" applyFont="1" applyFill="1" applyBorder="1" applyAlignment="1">
      <alignment vertical="center"/>
    </xf>
    <xf numFmtId="5" fontId="5" fillId="2" borderId="118" xfId="11" applyNumberFormat="1" applyFont="1" applyFill="1" applyBorder="1" applyAlignment="1">
      <alignment vertical="center"/>
    </xf>
    <xf numFmtId="5" fontId="5" fillId="2" borderId="18" xfId="11" applyNumberFormat="1" applyFont="1" applyFill="1" applyBorder="1" applyAlignment="1">
      <alignment vertical="center"/>
    </xf>
    <xf numFmtId="5" fontId="5" fillId="2" borderId="77" xfId="11" applyNumberFormat="1" applyFont="1" applyFill="1" applyBorder="1" applyAlignment="1">
      <alignment vertical="center"/>
    </xf>
    <xf numFmtId="37" fontId="5" fillId="2" borderId="76" xfId="11" applyNumberFormat="1" applyFont="1" applyFill="1" applyBorder="1" applyAlignment="1">
      <alignment vertical="center"/>
    </xf>
    <xf numFmtId="37" fontId="5" fillId="2" borderId="118" xfId="11" applyNumberFormat="1" applyFont="1" applyFill="1" applyBorder="1" applyAlignment="1">
      <alignment vertical="center"/>
    </xf>
    <xf numFmtId="37" fontId="5" fillId="2" borderId="18" xfId="11" applyNumberFormat="1" applyFont="1" applyFill="1" applyBorder="1" applyAlignment="1">
      <alignment vertical="center"/>
    </xf>
    <xf numFmtId="37" fontId="5" fillId="2" borderId="77" xfId="11" applyNumberFormat="1" applyFont="1" applyFill="1" applyBorder="1" applyAlignment="1">
      <alignment vertical="center"/>
    </xf>
    <xf numFmtId="0" fontId="17" fillId="2" borderId="121" xfId="11" applyFont="1" applyFill="1" applyBorder="1" applyAlignment="1">
      <alignment vertical="center"/>
    </xf>
    <xf numFmtId="5" fontId="17" fillId="2" borderId="78" xfId="11" applyNumberFormat="1" applyFont="1" applyFill="1" applyBorder="1" applyAlignment="1">
      <alignment vertical="center"/>
    </xf>
    <xf numFmtId="5" fontId="17" fillId="2" borderId="23" xfId="11" applyNumberFormat="1" applyFont="1" applyFill="1" applyBorder="1" applyAlignment="1">
      <alignment vertical="center"/>
    </xf>
    <xf numFmtId="5" fontId="17" fillId="2" borderId="21" xfId="11" applyNumberFormat="1" applyFont="1" applyFill="1" applyBorder="1" applyAlignment="1">
      <alignment vertical="center"/>
    </xf>
    <xf numFmtId="5" fontId="17" fillId="2" borderId="86" xfId="11" applyNumberFormat="1" applyFont="1" applyFill="1" applyBorder="1" applyAlignment="1">
      <alignment vertical="center"/>
    </xf>
    <xf numFmtId="0" fontId="5" fillId="2" borderId="122" xfId="11" applyFont="1" applyFill="1" applyBorder="1" applyAlignment="1">
      <alignment horizontal="left" vertical="center"/>
    </xf>
    <xf numFmtId="37" fontId="5" fillId="2" borderId="79" xfId="11" applyNumberFormat="1" applyFont="1" applyFill="1" applyBorder="1" applyAlignment="1">
      <alignment vertical="center"/>
    </xf>
    <xf numFmtId="37" fontId="5" fillId="2" borderId="125" xfId="11" applyNumberFormat="1" applyFont="1" applyFill="1" applyBorder="1" applyAlignment="1">
      <alignment vertical="center"/>
    </xf>
    <xf numFmtId="37" fontId="5" fillId="2" borderId="24" xfId="11" applyNumberFormat="1" applyFont="1" applyFill="1" applyBorder="1" applyAlignment="1">
      <alignment vertical="center"/>
    </xf>
    <xf numFmtId="37" fontId="5" fillId="2" borderId="80" xfId="11" applyNumberFormat="1" applyFont="1" applyFill="1" applyBorder="1" applyAlignment="1">
      <alignment vertical="center"/>
    </xf>
    <xf numFmtId="0" fontId="5" fillId="2" borderId="123" xfId="11" applyFont="1" applyFill="1" applyBorder="1" applyAlignment="1">
      <alignment horizontal="left" vertical="center"/>
    </xf>
    <xf numFmtId="37" fontId="5" fillId="2" borderId="81" xfId="11" applyNumberFormat="1" applyFont="1" applyFill="1" applyBorder="1" applyAlignment="1">
      <alignment vertical="center"/>
    </xf>
    <xf numFmtId="37" fontId="5" fillId="2" borderId="126" xfId="11" applyNumberFormat="1" applyFont="1" applyFill="1" applyBorder="1" applyAlignment="1">
      <alignment vertical="center"/>
    </xf>
    <xf numFmtId="37" fontId="5" fillId="2" borderId="25" xfId="11" applyNumberFormat="1" applyFont="1" applyFill="1" applyBorder="1" applyAlignment="1">
      <alignment vertical="center"/>
    </xf>
    <xf numFmtId="9" fontId="5" fillId="2" borderId="0" xfId="10" applyFont="1" applyFill="1" applyAlignment="1">
      <alignment vertical="center"/>
    </xf>
    <xf numFmtId="0" fontId="17" fillId="2" borderId="26" xfId="11" applyFont="1" applyFill="1" applyBorder="1" applyAlignment="1">
      <alignment horizontal="left" vertical="center"/>
    </xf>
    <xf numFmtId="181" fontId="17" fillId="2" borderId="82" xfId="12" applyNumberFormat="1" applyFont="1" applyFill="1" applyBorder="1" applyAlignment="1" applyProtection="1">
      <alignment vertical="center"/>
    </xf>
    <xf numFmtId="181" fontId="17" fillId="2" borderId="47" xfId="12" applyNumberFormat="1" applyFont="1" applyFill="1" applyBorder="1" applyAlignment="1" applyProtection="1">
      <alignment vertical="center"/>
    </xf>
    <xf numFmtId="181" fontId="17" fillId="2" borderId="83" xfId="12" applyNumberFormat="1" applyFont="1" applyFill="1" applyBorder="1" applyAlignment="1" applyProtection="1">
      <alignment vertical="center"/>
    </xf>
    <xf numFmtId="0" fontId="5" fillId="2" borderId="124" xfId="11" applyFont="1" applyFill="1" applyBorder="1" applyAlignment="1">
      <alignment horizontal="left" vertical="center"/>
    </xf>
    <xf numFmtId="5" fontId="5" fillId="2" borderId="84" xfId="11" applyNumberFormat="1" applyFont="1" applyFill="1" applyBorder="1" applyAlignment="1">
      <alignment vertical="center"/>
    </xf>
    <xf numFmtId="5" fontId="5" fillId="2" borderId="127" xfId="11" applyNumberFormat="1" applyFont="1" applyFill="1" applyBorder="1" applyAlignment="1">
      <alignment vertical="center"/>
    </xf>
    <xf numFmtId="5" fontId="5" fillId="2" borderId="22" xfId="11" applyNumberFormat="1" applyFont="1" applyFill="1" applyBorder="1" applyAlignment="1">
      <alignment vertical="center"/>
    </xf>
    <xf numFmtId="5" fontId="5" fillId="2" borderId="85" xfId="11" applyNumberFormat="1" applyFont="1" applyFill="1" applyBorder="1" applyAlignment="1">
      <alignment vertical="center"/>
    </xf>
    <xf numFmtId="0" fontId="17" fillId="2" borderId="27" xfId="11" applyFont="1" applyFill="1" applyBorder="1" applyAlignment="1">
      <alignment horizontal="left" vertical="center"/>
    </xf>
    <xf numFmtId="174" fontId="5" fillId="2" borderId="0" xfId="10" applyNumberFormat="1" applyFont="1" applyFill="1" applyAlignment="1">
      <alignment vertical="center"/>
    </xf>
    <xf numFmtId="173" fontId="5" fillId="2" borderId="0" xfId="10" applyNumberFormat="1" applyFont="1" applyFill="1" applyAlignment="1">
      <alignment vertical="center"/>
    </xf>
    <xf numFmtId="0" fontId="17" fillId="2" borderId="14" xfId="11" applyFont="1" applyFill="1" applyBorder="1" applyAlignment="1">
      <alignment vertical="center" wrapText="1"/>
    </xf>
    <xf numFmtId="5" fontId="17" fillId="2" borderId="87" xfId="11" applyNumberFormat="1" applyFont="1" applyFill="1" applyBorder="1" applyAlignment="1">
      <alignment vertical="center"/>
    </xf>
    <xf numFmtId="5" fontId="17" fillId="2" borderId="128" xfId="11" applyNumberFormat="1" applyFont="1" applyFill="1" applyBorder="1" applyAlignment="1">
      <alignment vertical="center"/>
    </xf>
    <xf numFmtId="5" fontId="17" fillId="2" borderId="28" xfId="11" applyNumberFormat="1" applyFont="1" applyFill="1" applyBorder="1" applyAlignment="1">
      <alignment vertical="center"/>
    </xf>
    <xf numFmtId="5" fontId="17" fillId="2" borderId="88" xfId="11" applyNumberFormat="1" applyFont="1" applyFill="1" applyBorder="1" applyAlignment="1">
      <alignment vertical="center"/>
    </xf>
    <xf numFmtId="5" fontId="17" fillId="2" borderId="87" xfId="11" applyNumberFormat="1" applyFont="1" applyFill="1" applyBorder="1" applyAlignment="1">
      <alignment horizontal="right" vertical="center"/>
    </xf>
    <xf numFmtId="5" fontId="17" fillId="2" borderId="128" xfId="11" applyNumberFormat="1" applyFont="1" applyFill="1" applyBorder="1" applyAlignment="1">
      <alignment horizontal="right" vertical="center"/>
    </xf>
    <xf numFmtId="5" fontId="17" fillId="2" borderId="28" xfId="11" applyNumberFormat="1" applyFont="1" applyFill="1" applyBorder="1" applyAlignment="1">
      <alignment horizontal="right" vertical="center"/>
    </xf>
    <xf numFmtId="6" fontId="17" fillId="2" borderId="28" xfId="11" applyNumberFormat="1" applyFont="1" applyFill="1" applyBorder="1" applyAlignment="1">
      <alignment horizontal="right" vertical="center"/>
    </xf>
    <xf numFmtId="6" fontId="17" fillId="2" borderId="88" xfId="11" applyNumberFormat="1" applyFont="1" applyFill="1" applyBorder="1" applyAlignment="1">
      <alignment horizontal="right" vertical="center"/>
    </xf>
    <xf numFmtId="0" fontId="5" fillId="2" borderId="0" xfId="11" applyFont="1" applyFill="1" applyAlignment="1">
      <alignment horizontal="centerContinuous" vertical="center"/>
    </xf>
    <xf numFmtId="0" fontId="5" fillId="2" borderId="0" xfId="11" applyFont="1" applyFill="1" applyAlignment="1">
      <alignment horizontal="center" vertical="center"/>
    </xf>
    <xf numFmtId="0" fontId="13" fillId="0" borderId="0" xfId="0" applyFont="1"/>
    <xf numFmtId="0" fontId="13" fillId="0" borderId="0" xfId="0" applyFont="1" applyAlignment="1">
      <alignment vertical="center"/>
    </xf>
    <xf numFmtId="0" fontId="17" fillId="2" borderId="0" xfId="11" applyFont="1" applyFill="1" applyAlignment="1">
      <alignment vertical="center" wrapText="1"/>
    </xf>
    <xf numFmtId="0" fontId="6" fillId="2" borderId="0" xfId="18" applyFill="1" applyAlignment="1">
      <alignment vertical="center"/>
    </xf>
    <xf numFmtId="0" fontId="9" fillId="0" borderId="0" xfId="18" applyFont="1" applyAlignment="1">
      <alignment vertical="center"/>
    </xf>
    <xf numFmtId="177" fontId="5" fillId="2" borderId="35" xfId="14" applyNumberFormat="1" applyFont="1" applyFill="1" applyBorder="1" applyAlignment="1">
      <alignment horizontal="right" vertical="center" indent="7"/>
    </xf>
    <xf numFmtId="176" fontId="5" fillId="2" borderId="35" xfId="14" applyNumberFormat="1" applyFont="1" applyFill="1" applyBorder="1" applyAlignment="1">
      <alignment horizontal="right" vertical="center" indent="7"/>
    </xf>
    <xf numFmtId="176" fontId="5" fillId="2" borderId="34" xfId="14" applyNumberFormat="1" applyFont="1" applyFill="1" applyBorder="1" applyAlignment="1">
      <alignment horizontal="right" vertical="center" indent="7"/>
    </xf>
    <xf numFmtId="167" fontId="5" fillId="2" borderId="35" xfId="14" applyNumberFormat="1" applyFont="1" applyFill="1" applyBorder="1" applyAlignment="1">
      <alignment horizontal="right" vertical="center" indent="5"/>
    </xf>
    <xf numFmtId="184" fontId="5" fillId="2" borderId="11" xfId="14" applyNumberFormat="1" applyFont="1" applyFill="1" applyBorder="1" applyAlignment="1">
      <alignment horizontal="right" vertical="center" indent="8"/>
    </xf>
    <xf numFmtId="175" fontId="5" fillId="2" borderId="35" xfId="14" applyNumberFormat="1" applyFont="1" applyFill="1" applyBorder="1" applyAlignment="1">
      <alignment horizontal="right" vertical="center" indent="5"/>
    </xf>
    <xf numFmtId="1" fontId="5" fillId="2" borderId="11" xfId="14" applyNumberFormat="1" applyFont="1" applyFill="1" applyBorder="1" applyAlignment="1">
      <alignment horizontal="right" vertical="center" indent="10"/>
    </xf>
    <xf numFmtId="175" fontId="5" fillId="2" borderId="34" xfId="14" applyNumberFormat="1" applyFont="1" applyFill="1" applyBorder="1" applyAlignment="1">
      <alignment horizontal="right" vertical="center" indent="5"/>
    </xf>
    <xf numFmtId="1" fontId="5" fillId="2" borderId="109" xfId="14" applyNumberFormat="1" applyFont="1" applyFill="1" applyBorder="1" applyAlignment="1">
      <alignment horizontal="right" vertical="center" indent="10"/>
    </xf>
    <xf numFmtId="164" fontId="5" fillId="2" borderId="145" xfId="5" applyNumberFormat="1" applyFont="1" applyFill="1" applyBorder="1" applyAlignment="1" applyProtection="1">
      <alignment vertical="center"/>
    </xf>
    <xf numFmtId="164" fontId="5" fillId="2" borderId="32" xfId="5" applyNumberFormat="1" applyFont="1" applyFill="1" applyBorder="1" applyAlignment="1" applyProtection="1">
      <alignment vertical="center"/>
    </xf>
    <xf numFmtId="164" fontId="5" fillId="2" borderId="46" xfId="5" applyNumberFormat="1" applyFont="1" applyFill="1" applyBorder="1" applyAlignment="1" applyProtection="1">
      <alignment vertical="center"/>
    </xf>
    <xf numFmtId="164" fontId="5" fillId="2" borderId="144" xfId="5" applyNumberFormat="1" applyFont="1" applyFill="1" applyBorder="1" applyAlignment="1" applyProtection="1">
      <alignment vertical="center"/>
    </xf>
    <xf numFmtId="164" fontId="5" fillId="2" borderId="7" xfId="5" applyNumberFormat="1" applyFont="1" applyFill="1" applyBorder="1" applyAlignment="1" applyProtection="1">
      <alignment vertical="center"/>
    </xf>
    <xf numFmtId="164" fontId="5" fillId="2" borderId="6" xfId="5" applyNumberFormat="1" applyFont="1" applyFill="1" applyBorder="1" applyAlignment="1" applyProtection="1">
      <alignment vertical="center"/>
    </xf>
    <xf numFmtId="0" fontId="5" fillId="2" borderId="145" xfId="18" applyFont="1" applyFill="1" applyBorder="1" applyAlignment="1">
      <alignment vertical="center"/>
    </xf>
    <xf numFmtId="0" fontId="5" fillId="2" borderId="144" xfId="18" applyFont="1" applyFill="1" applyBorder="1" applyAlignment="1">
      <alignment vertical="center"/>
    </xf>
    <xf numFmtId="0" fontId="5" fillId="0" borderId="0" xfId="15" applyNumberFormat="1" applyFont="1" applyAlignment="1">
      <alignment vertical="center"/>
    </xf>
    <xf numFmtId="0" fontId="5" fillId="2" borderId="51" xfId="15" applyNumberFormat="1" applyFont="1" applyFill="1" applyBorder="1" applyAlignment="1">
      <alignment vertical="center"/>
    </xf>
    <xf numFmtId="0" fontId="5" fillId="2" borderId="69" xfId="15" applyNumberFormat="1" applyFont="1" applyFill="1" applyBorder="1" applyAlignment="1">
      <alignment horizontal="center" vertical="center" wrapText="1"/>
    </xf>
    <xf numFmtId="0" fontId="5" fillId="2" borderId="70" xfId="15" applyNumberFormat="1" applyFont="1" applyFill="1" applyBorder="1" applyAlignment="1">
      <alignment horizontal="center" vertical="center" wrapText="1"/>
    </xf>
    <xf numFmtId="0" fontId="17" fillId="2" borderId="53" xfId="15" applyNumberFormat="1" applyFont="1" applyFill="1" applyBorder="1" applyAlignment="1">
      <alignment horizontal="left" vertical="center"/>
    </xf>
    <xf numFmtId="2" fontId="5" fillId="2" borderId="35" xfId="15" applyNumberFormat="1" applyFont="1" applyFill="1" applyBorder="1" applyAlignment="1">
      <alignment vertical="center"/>
    </xf>
    <xf numFmtId="2" fontId="5" fillId="2" borderId="52" xfId="15" applyNumberFormat="1" applyFont="1" applyFill="1" applyBorder="1" applyAlignment="1">
      <alignment vertical="center"/>
    </xf>
    <xf numFmtId="0" fontId="5" fillId="2" borderId="53" xfId="15" applyNumberFormat="1" applyFont="1" applyFill="1" applyBorder="1" applyAlignment="1">
      <alignment vertical="center"/>
    </xf>
    <xf numFmtId="172" fontId="5" fillId="2" borderId="52" xfId="15" applyNumberFormat="1" applyFont="1" applyFill="1" applyBorder="1" applyAlignment="1">
      <alignment horizontal="right" vertical="center" indent="1"/>
    </xf>
    <xf numFmtId="0" fontId="11" fillId="0" borderId="0" xfId="15" applyNumberFormat="1" applyFont="1" applyAlignment="1">
      <alignment vertical="center" wrapText="1"/>
    </xf>
    <xf numFmtId="172" fontId="5" fillId="0" borderId="0" xfId="15" applyNumberFormat="1" applyFont="1" applyAlignment="1">
      <alignment vertical="center"/>
    </xf>
    <xf numFmtId="0" fontId="5" fillId="2" borderId="71" xfId="15" applyNumberFormat="1" applyFont="1" applyFill="1" applyBorder="1" applyAlignment="1">
      <alignment vertical="center"/>
    </xf>
    <xf numFmtId="172" fontId="5" fillId="2" borderId="44" xfId="15" applyNumberFormat="1" applyFont="1" applyFill="1" applyBorder="1" applyAlignment="1">
      <alignment horizontal="right" vertical="center" indent="1"/>
    </xf>
    <xf numFmtId="172" fontId="5" fillId="2" borderId="72" xfId="15" applyNumberFormat="1" applyFont="1" applyFill="1" applyBorder="1" applyAlignment="1">
      <alignment horizontal="right" vertical="center" indent="1"/>
    </xf>
    <xf numFmtId="0" fontId="17" fillId="2" borderId="53" xfId="15" applyNumberFormat="1" applyFont="1" applyFill="1" applyBorder="1" applyAlignment="1">
      <alignment vertical="center"/>
    </xf>
    <xf numFmtId="0" fontId="5" fillId="2" borderId="64" xfId="15" applyNumberFormat="1" applyFont="1" applyFill="1" applyBorder="1" applyAlignment="1">
      <alignment vertical="center"/>
    </xf>
    <xf numFmtId="172" fontId="5" fillId="2" borderId="36" xfId="15" applyNumberFormat="1" applyFont="1" applyFill="1" applyBorder="1" applyAlignment="1">
      <alignment horizontal="right" vertical="center" indent="1"/>
    </xf>
    <xf numFmtId="172" fontId="5" fillId="0" borderId="35" xfId="15" applyNumberFormat="1" applyFont="1" applyBorder="1" applyAlignment="1">
      <alignment horizontal="right" vertical="center" indent="1"/>
    </xf>
    <xf numFmtId="0" fontId="5" fillId="2" borderId="53" xfId="15" applyNumberFormat="1" applyFont="1" applyFill="1" applyBorder="1" applyAlignment="1">
      <alignment horizontal="left" vertical="center"/>
    </xf>
    <xf numFmtId="0" fontId="5" fillId="2" borderId="0" xfId="15" applyNumberFormat="1" applyFont="1" applyFill="1" applyAlignment="1">
      <alignment vertical="center"/>
    </xf>
    <xf numFmtId="172" fontId="5" fillId="2" borderId="0" xfId="15" applyNumberFormat="1" applyFont="1" applyFill="1" applyAlignment="1">
      <alignment horizontal="right" vertical="center" indent="1"/>
    </xf>
    <xf numFmtId="0" fontId="11" fillId="0" borderId="0" xfId="6" applyFont="1" applyAlignment="1">
      <alignment horizontal="center" vertical="top"/>
    </xf>
    <xf numFmtId="2" fontId="17" fillId="2" borderId="59" xfId="4" applyNumberFormat="1" applyFont="1" applyFill="1" applyBorder="1" applyAlignment="1">
      <alignment horizontal="center" vertical="center" wrapText="1"/>
    </xf>
    <xf numFmtId="2" fontId="17" fillId="2" borderId="58" xfId="4" applyNumberFormat="1" applyFont="1" applyFill="1" applyBorder="1" applyAlignment="1">
      <alignment horizontal="center" vertical="center" wrapText="1"/>
    </xf>
    <xf numFmtId="2" fontId="17" fillId="2" borderId="67" xfId="4" applyNumberFormat="1" applyFont="1" applyFill="1" applyBorder="1" applyAlignment="1">
      <alignment horizontal="center" vertical="center" wrapText="1"/>
    </xf>
    <xf numFmtId="5" fontId="5" fillId="2" borderId="11" xfId="18" applyNumberFormat="1" applyFont="1" applyFill="1" applyBorder="1" applyAlignment="1">
      <alignment vertical="center"/>
    </xf>
    <xf numFmtId="185" fontId="5" fillId="2" borderId="57" xfId="14" applyNumberFormat="1" applyFont="1" applyFill="1" applyBorder="1" applyAlignment="1">
      <alignment horizontal="right" vertical="center"/>
    </xf>
    <xf numFmtId="186" fontId="5" fillId="2" borderId="0" xfId="14" applyNumberFormat="1" applyFont="1" applyFill="1" applyBorder="1" applyAlignment="1">
      <alignment horizontal="right" vertical="center"/>
    </xf>
    <xf numFmtId="186" fontId="5" fillId="2" borderId="5" xfId="14" applyNumberFormat="1" applyFont="1" applyFill="1" applyBorder="1" applyAlignment="1">
      <alignment horizontal="right" vertical="center"/>
    </xf>
    <xf numFmtId="186" fontId="5" fillId="2" borderId="4" xfId="14" applyNumberFormat="1" applyFont="1" applyFill="1" applyBorder="1" applyAlignment="1">
      <alignment horizontal="right" vertical="center"/>
    </xf>
    <xf numFmtId="185" fontId="5" fillId="2" borderId="0" xfId="14" applyNumberFormat="1" applyFont="1" applyFill="1" applyBorder="1" applyAlignment="1">
      <alignment horizontal="right" vertical="center"/>
    </xf>
    <xf numFmtId="187" fontId="5" fillId="2" borderId="0" xfId="14" applyNumberFormat="1" applyFont="1" applyFill="1" applyBorder="1" applyAlignment="1">
      <alignment horizontal="right" vertical="center"/>
    </xf>
    <xf numFmtId="188" fontId="5" fillId="2" borderId="57" xfId="14" applyNumberFormat="1" applyFont="1" applyFill="1" applyBorder="1" applyAlignment="1">
      <alignment horizontal="right" vertical="center"/>
    </xf>
    <xf numFmtId="189" fontId="5" fillId="2" borderId="0" xfId="14" applyNumberFormat="1" applyFont="1" applyFill="1" applyBorder="1" applyAlignment="1">
      <alignment horizontal="right" vertical="center"/>
    </xf>
    <xf numFmtId="189" fontId="5" fillId="2" borderId="5" xfId="14" applyNumberFormat="1" applyFont="1" applyFill="1" applyBorder="1" applyAlignment="1">
      <alignment horizontal="right" vertical="center"/>
    </xf>
    <xf numFmtId="189" fontId="5" fillId="2" borderId="4" xfId="14" applyNumberFormat="1" applyFont="1" applyFill="1" applyBorder="1" applyAlignment="1">
      <alignment horizontal="right" vertical="center"/>
    </xf>
    <xf numFmtId="188" fontId="5" fillId="2" borderId="146" xfId="14" applyNumberFormat="1" applyFont="1" applyFill="1" applyBorder="1" applyAlignment="1">
      <alignment horizontal="right" vertical="center"/>
    </xf>
    <xf numFmtId="189" fontId="5" fillId="2" borderId="52" xfId="14" applyNumberFormat="1" applyFont="1" applyFill="1" applyBorder="1" applyAlignment="1">
      <alignment horizontal="right" vertical="center"/>
    </xf>
    <xf numFmtId="189" fontId="5" fillId="2" borderId="65" xfId="14" applyNumberFormat="1" applyFont="1" applyFill="1" applyBorder="1" applyAlignment="1">
      <alignment horizontal="right" vertical="center"/>
    </xf>
    <xf numFmtId="189" fontId="5" fillId="2" borderId="55" xfId="14" applyNumberFormat="1" applyFont="1" applyFill="1" applyBorder="1" applyAlignment="1">
      <alignment horizontal="right" vertical="center"/>
    </xf>
    <xf numFmtId="190" fontId="5" fillId="2" borderId="0" xfId="14" applyNumberFormat="1" applyFont="1" applyFill="1" applyBorder="1" applyAlignment="1">
      <alignment horizontal="right" vertical="center"/>
    </xf>
    <xf numFmtId="190" fontId="5" fillId="2" borderId="5" xfId="14" applyNumberFormat="1" applyFont="1" applyFill="1" applyBorder="1" applyAlignment="1">
      <alignment horizontal="right" vertical="center"/>
    </xf>
    <xf numFmtId="190" fontId="5" fillId="2" borderId="4" xfId="14" applyNumberFormat="1" applyFont="1" applyFill="1" applyBorder="1" applyAlignment="1">
      <alignment horizontal="right" vertical="center"/>
    </xf>
    <xf numFmtId="191" fontId="5" fillId="2" borderId="57" xfId="14" applyNumberFormat="1" applyFont="1" applyFill="1" applyBorder="1" applyAlignment="1">
      <alignment horizontal="right" vertical="center"/>
    </xf>
    <xf numFmtId="0" fontId="15" fillId="0" borderId="0" xfId="0" applyFont="1" applyAlignment="1">
      <alignment horizontal="center" vertical="top"/>
    </xf>
    <xf numFmtId="0" fontId="15" fillId="3" borderId="0" xfId="0" applyFont="1" applyFill="1" applyAlignment="1">
      <alignment horizontal="right" vertical="top" wrapText="1"/>
    </xf>
    <xf numFmtId="0" fontId="15" fillId="3" borderId="0" xfId="0" applyFont="1" applyFill="1" applyAlignment="1">
      <alignment vertical="top" wrapText="1"/>
    </xf>
    <xf numFmtId="0" fontId="5" fillId="0" borderId="0" xfId="11" applyFont="1" applyAlignment="1">
      <alignment vertical="top"/>
    </xf>
    <xf numFmtId="0" fontId="13" fillId="0" borderId="0" xfId="0" applyFont="1" applyAlignment="1">
      <alignment vertical="top"/>
    </xf>
    <xf numFmtId="0" fontId="15" fillId="0" borderId="0" xfId="0" applyFont="1" applyAlignment="1">
      <alignment horizontal="center" vertical="top" wrapText="1"/>
    </xf>
    <xf numFmtId="0" fontId="13" fillId="0" borderId="0" xfId="0" applyFont="1" applyAlignment="1">
      <alignment wrapText="1"/>
    </xf>
    <xf numFmtId="0" fontId="13" fillId="0" borderId="0" xfId="0" applyFont="1" applyAlignment="1">
      <alignment vertical="top" wrapText="1"/>
    </xf>
    <xf numFmtId="0" fontId="13" fillId="3" borderId="0" xfId="0" applyFont="1" applyFill="1" applyAlignment="1">
      <alignment vertical="top" wrapText="1"/>
    </xf>
    <xf numFmtId="0" fontId="16" fillId="3" borderId="0" xfId="0" applyFont="1" applyFill="1" applyAlignment="1">
      <alignment vertical="top" wrapText="1"/>
    </xf>
    <xf numFmtId="0" fontId="15" fillId="2" borderId="0" xfId="0" applyFont="1" applyFill="1" applyAlignment="1">
      <alignment horizontal="center" vertical="top"/>
    </xf>
    <xf numFmtId="0" fontId="13" fillId="2" borderId="0" xfId="0" applyFont="1" applyFill="1" applyAlignment="1">
      <alignment vertical="top"/>
    </xf>
    <xf numFmtId="0" fontId="13" fillId="2" borderId="0" xfId="0" applyFont="1" applyFill="1" applyAlignment="1">
      <alignment horizontal="center" vertical="top"/>
    </xf>
    <xf numFmtId="37" fontId="17" fillId="2" borderId="118" xfId="6" applyNumberFormat="1" applyFont="1" applyFill="1" applyBorder="1" applyAlignment="1">
      <alignment vertical="center"/>
    </xf>
    <xf numFmtId="37" fontId="17" fillId="2" borderId="18" xfId="6" applyNumberFormat="1" applyFont="1" applyFill="1" applyBorder="1" applyAlignment="1">
      <alignment vertical="center"/>
    </xf>
    <xf numFmtId="37" fontId="17" fillId="2" borderId="19" xfId="6" applyNumberFormat="1" applyFont="1" applyFill="1" applyBorder="1" applyAlignment="1">
      <alignment vertical="center"/>
    </xf>
    <xf numFmtId="37" fontId="17" fillId="2" borderId="19" xfId="5" applyNumberFormat="1" applyFont="1" applyFill="1" applyBorder="1" applyAlignment="1">
      <alignment vertical="center"/>
    </xf>
    <xf numFmtId="37" fontId="17" fillId="2" borderId="137" xfId="5" applyNumberFormat="1" applyFont="1" applyFill="1" applyBorder="1" applyAlignment="1">
      <alignment vertical="center"/>
    </xf>
    <xf numFmtId="0" fontId="17" fillId="2" borderId="0" xfId="6" applyFont="1" applyFill="1" applyAlignment="1">
      <alignment vertical="center"/>
    </xf>
    <xf numFmtId="9" fontId="17" fillId="2" borderId="0" xfId="6" applyNumberFormat="1" applyFont="1" applyFill="1" applyAlignment="1">
      <alignment vertical="center"/>
    </xf>
    <xf numFmtId="37" fontId="17" fillId="2" borderId="19" xfId="5" applyNumberFormat="1" applyFont="1" applyFill="1" applyBorder="1" applyAlignment="1" applyProtection="1">
      <alignment vertical="center"/>
    </xf>
    <xf numFmtId="37" fontId="17" fillId="2" borderId="137" xfId="5" applyNumberFormat="1" applyFont="1" applyFill="1" applyBorder="1" applyAlignment="1" applyProtection="1">
      <alignment vertical="center"/>
    </xf>
    <xf numFmtId="3" fontId="5" fillId="4" borderId="0" xfId="0" applyNumberFormat="1" applyFont="1" applyFill="1" applyAlignment="1">
      <alignment horizontal="right" vertical="center" indent="3"/>
    </xf>
    <xf numFmtId="3" fontId="5" fillId="4" borderId="39" xfId="0" applyNumberFormat="1" applyFont="1" applyFill="1" applyBorder="1" applyAlignment="1">
      <alignment horizontal="right" vertical="center" indent="3"/>
    </xf>
    <xf numFmtId="3" fontId="5" fillId="4" borderId="11" xfId="0" applyNumberFormat="1" applyFont="1" applyFill="1" applyBorder="1" applyAlignment="1">
      <alignment horizontal="right" vertical="center" indent="3"/>
    </xf>
    <xf numFmtId="3" fontId="5" fillId="4" borderId="4" xfId="0" applyNumberFormat="1" applyFont="1" applyFill="1" applyBorder="1" applyAlignment="1">
      <alignment horizontal="right" vertical="center" indent="3"/>
    </xf>
    <xf numFmtId="3" fontId="5" fillId="4" borderId="50" xfId="0" applyNumberFormat="1" applyFont="1" applyFill="1" applyBorder="1" applyAlignment="1">
      <alignment horizontal="right" vertical="center" indent="3"/>
    </xf>
    <xf numFmtId="3" fontId="5" fillId="4" borderId="12" xfId="0" applyNumberFormat="1" applyFont="1" applyFill="1" applyBorder="1" applyAlignment="1">
      <alignment horizontal="right" vertical="center" indent="3"/>
    </xf>
    <xf numFmtId="192" fontId="5" fillId="4" borderId="15" xfId="0" applyNumberFormat="1" applyFont="1" applyFill="1" applyBorder="1" applyAlignment="1">
      <alignment horizontal="right" vertical="center" indent="3"/>
    </xf>
    <xf numFmtId="192" fontId="5" fillId="4" borderId="17" xfId="0" applyNumberFormat="1" applyFont="1" applyFill="1" applyBorder="1" applyAlignment="1">
      <alignment horizontal="right" vertical="center" indent="3"/>
    </xf>
    <xf numFmtId="0" fontId="5" fillId="4" borderId="0" xfId="0" applyFont="1" applyFill="1" applyAlignment="1">
      <alignment vertical="center"/>
    </xf>
    <xf numFmtId="0" fontId="5" fillId="0" borderId="0" xfId="0" applyFont="1" applyAlignment="1">
      <alignment vertical="center"/>
    </xf>
    <xf numFmtId="0" fontId="17" fillId="4" borderId="66" xfId="0" applyFont="1" applyFill="1" applyBorder="1" applyAlignment="1">
      <alignment horizontal="center" vertical="center"/>
    </xf>
    <xf numFmtId="0" fontId="17" fillId="4" borderId="59" xfId="0" applyFont="1" applyFill="1" applyBorder="1" applyAlignment="1">
      <alignment horizontal="center" vertical="center" wrapText="1"/>
    </xf>
    <xf numFmtId="0" fontId="17" fillId="4" borderId="58" xfId="0" applyFont="1" applyFill="1" applyBorder="1" applyAlignment="1">
      <alignment horizontal="center" vertical="center" wrapText="1"/>
    </xf>
    <xf numFmtId="0" fontId="17" fillId="4" borderId="63" xfId="0" applyFont="1" applyFill="1" applyBorder="1" applyAlignment="1">
      <alignment horizontal="center" vertical="center" wrapText="1"/>
    </xf>
    <xf numFmtId="0" fontId="5" fillId="4" borderId="53" xfId="0" applyFont="1" applyFill="1" applyBorder="1" applyAlignment="1">
      <alignment horizontal="center" vertical="center"/>
    </xf>
    <xf numFmtId="0" fontId="5" fillId="0" borderId="56" xfId="0" applyFont="1" applyBorder="1" applyAlignment="1">
      <alignment horizontal="center" vertical="center"/>
    </xf>
    <xf numFmtId="0" fontId="5" fillId="0" borderId="0" xfId="0" applyFont="1" applyAlignment="1">
      <alignment horizontal="center" vertical="center"/>
    </xf>
    <xf numFmtId="0" fontId="7" fillId="4" borderId="0" xfId="0" applyFont="1" applyFill="1" applyAlignment="1">
      <alignment vertical="center"/>
    </xf>
    <xf numFmtId="0" fontId="5" fillId="4" borderId="0" xfId="0" applyFont="1" applyFill="1" applyAlignment="1">
      <alignment vertical="center" wrapText="1"/>
    </xf>
    <xf numFmtId="0" fontId="5" fillId="0" borderId="0" xfId="0" applyFont="1" applyAlignment="1">
      <alignment vertical="center" wrapText="1"/>
    </xf>
    <xf numFmtId="0" fontId="5" fillId="4" borderId="0" xfId="0" applyFont="1" applyFill="1" applyAlignment="1">
      <alignment horizontal="center" vertical="center"/>
    </xf>
    <xf numFmtId="2" fontId="5" fillId="0" borderId="0" xfId="4" applyNumberFormat="1" applyFont="1" applyAlignment="1">
      <alignment vertical="center"/>
    </xf>
    <xf numFmtId="2" fontId="17" fillId="2" borderId="0" xfId="4" applyNumberFormat="1" applyFont="1" applyFill="1" applyAlignment="1">
      <alignment horizontal="center" vertical="center" wrapText="1"/>
    </xf>
    <xf numFmtId="2" fontId="5" fillId="2" borderId="0" xfId="1" quotePrefix="1" applyNumberFormat="1" applyFont="1" applyFill="1" applyAlignment="1">
      <alignment horizontal="left" vertical="center"/>
    </xf>
    <xf numFmtId="2" fontId="5" fillId="2" borderId="0" xfId="4" applyNumberFormat="1" applyFont="1" applyFill="1" applyAlignment="1">
      <alignment vertical="center"/>
    </xf>
    <xf numFmtId="2" fontId="5" fillId="0" borderId="0" xfId="4" applyNumberFormat="1" applyFont="1" applyAlignment="1">
      <alignment vertical="center" wrapText="1"/>
    </xf>
    <xf numFmtId="193" fontId="5" fillId="4" borderId="36" xfId="0" applyNumberFormat="1" applyFont="1" applyFill="1" applyBorder="1" applyAlignment="1">
      <alignment vertical="center"/>
    </xf>
    <xf numFmtId="194" fontId="5" fillId="4" borderId="35" xfId="0" applyNumberFormat="1" applyFont="1" applyFill="1" applyBorder="1" applyAlignment="1">
      <alignment vertical="center"/>
    </xf>
    <xf numFmtId="194" fontId="5" fillId="4" borderId="33" xfId="0" applyNumberFormat="1" applyFont="1" applyFill="1" applyBorder="1" applyAlignment="1">
      <alignment vertical="center"/>
    </xf>
    <xf numFmtId="192" fontId="5" fillId="4" borderId="13" xfId="0" applyNumberFormat="1" applyFont="1" applyFill="1" applyBorder="1" applyAlignment="1">
      <alignment horizontal="right" vertical="center" indent="3"/>
    </xf>
    <xf numFmtId="192" fontId="5" fillId="4" borderId="5" xfId="0" applyNumberFormat="1" applyFont="1" applyFill="1" applyBorder="1" applyAlignment="1">
      <alignment horizontal="right" vertical="center" indent="3"/>
    </xf>
    <xf numFmtId="192" fontId="5" fillId="4" borderId="40" xfId="0" applyNumberFormat="1" applyFont="1" applyFill="1" applyBorder="1" applyAlignment="1">
      <alignment horizontal="right" vertical="center" indent="3"/>
    </xf>
    <xf numFmtId="0" fontId="17" fillId="2" borderId="0" xfId="15" applyNumberFormat="1" applyFont="1" applyFill="1" applyAlignment="1">
      <alignment horizontal="center" vertical="center"/>
    </xf>
    <xf numFmtId="0" fontId="5" fillId="2" borderId="0" xfId="15" applyNumberFormat="1" applyFont="1" applyFill="1" applyAlignment="1">
      <alignment horizontal="left" vertical="top" wrapText="1"/>
    </xf>
    <xf numFmtId="0" fontId="5" fillId="0" borderId="0" xfId="1" applyFont="1" applyAlignment="1">
      <alignment horizontal="center" vertical="center"/>
    </xf>
    <xf numFmtId="0" fontId="11" fillId="0" borderId="0" xfId="1" applyFont="1" applyAlignment="1">
      <alignment horizontal="center" vertical="center"/>
    </xf>
    <xf numFmtId="0" fontId="5" fillId="2" borderId="0" xfId="1" applyFont="1" applyFill="1" applyAlignment="1">
      <alignment horizontal="left" vertical="center" wrapText="1"/>
    </xf>
    <xf numFmtId="0" fontId="5" fillId="0" borderId="0" xfId="1" applyFont="1" applyAlignment="1">
      <alignment horizontal="center" vertical="top"/>
    </xf>
    <xf numFmtId="182" fontId="5" fillId="2" borderId="0" xfId="1" applyNumberFormat="1" applyFont="1" applyFill="1" applyAlignment="1">
      <alignment horizontal="center" vertical="center"/>
    </xf>
    <xf numFmtId="0" fontId="5" fillId="2" borderId="0" xfId="1" applyFont="1" applyFill="1" applyAlignment="1">
      <alignment horizontal="center" vertical="center"/>
    </xf>
    <xf numFmtId="0" fontId="5" fillId="2" borderId="1" xfId="1" applyFont="1" applyFill="1" applyBorder="1" applyAlignment="1">
      <alignment horizontal="center" vertical="center"/>
    </xf>
    <xf numFmtId="0" fontId="5" fillId="2" borderId="4" xfId="1" applyFont="1" applyFill="1" applyBorder="1" applyAlignment="1">
      <alignment horizontal="center" vertical="center"/>
    </xf>
    <xf numFmtId="2" fontId="5" fillId="0" borderId="0" xfId="1" applyNumberFormat="1" applyFont="1" applyAlignment="1">
      <alignment horizontal="center" vertical="center"/>
    </xf>
    <xf numFmtId="0" fontId="17" fillId="2" borderId="14" xfId="1" applyFont="1" applyFill="1" applyBorder="1" applyAlignment="1">
      <alignment horizontal="center" vertical="center"/>
    </xf>
    <xf numFmtId="0" fontId="17" fillId="2" borderId="0" xfId="1" applyFont="1" applyFill="1" applyAlignment="1">
      <alignment horizontal="center" vertical="center"/>
    </xf>
    <xf numFmtId="0" fontId="5" fillId="0" borderId="53" xfId="15" applyNumberFormat="1" applyFont="1" applyBorder="1" applyAlignment="1">
      <alignment vertical="center"/>
    </xf>
    <xf numFmtId="0" fontId="5" fillId="2" borderId="149" xfId="15" applyNumberFormat="1" applyFont="1" applyFill="1" applyBorder="1" applyAlignment="1">
      <alignment vertical="center"/>
    </xf>
    <xf numFmtId="165" fontId="5" fillId="2" borderId="34" xfId="10" applyNumberFormat="1" applyFont="1" applyFill="1" applyBorder="1" applyAlignment="1" applyProtection="1">
      <alignment horizontal="right" vertical="center" indent="1"/>
    </xf>
    <xf numFmtId="172" fontId="5" fillId="2" borderId="150" xfId="15" applyNumberFormat="1" applyFont="1" applyFill="1" applyBorder="1" applyAlignment="1">
      <alignment horizontal="right" vertical="center" indent="1"/>
    </xf>
    <xf numFmtId="173" fontId="5" fillId="2" borderId="0" xfId="15" applyNumberFormat="1" applyFont="1" applyFill="1" applyAlignment="1">
      <alignment horizontal="left" vertical="top"/>
    </xf>
    <xf numFmtId="172" fontId="5" fillId="2" borderId="0" xfId="15" applyNumberFormat="1" applyFont="1" applyFill="1" applyAlignment="1">
      <alignment horizontal="left" vertical="top"/>
    </xf>
    <xf numFmtId="165" fontId="5" fillId="0" borderId="0" xfId="15" applyNumberFormat="1" applyFont="1" applyAlignment="1">
      <alignment vertical="center"/>
    </xf>
    <xf numFmtId="167" fontId="5" fillId="2" borderId="57" xfId="14" applyNumberFormat="1" applyFont="1" applyFill="1" applyBorder="1" applyAlignment="1">
      <alignment horizontal="right"/>
    </xf>
    <xf numFmtId="195" fontId="5" fillId="4" borderId="0" xfId="0" applyNumberFormat="1" applyFont="1" applyFill="1" applyAlignment="1">
      <alignment horizontal="right" vertical="center"/>
    </xf>
    <xf numFmtId="195" fontId="5" fillId="4" borderId="68" xfId="0" applyNumberFormat="1" applyFont="1" applyFill="1" applyBorder="1" applyAlignment="1">
      <alignment horizontal="right" vertical="center"/>
    </xf>
    <xf numFmtId="195" fontId="5" fillId="4" borderId="57" xfId="0" applyNumberFormat="1" applyFont="1" applyFill="1" applyBorder="1" applyAlignment="1">
      <alignment horizontal="right" vertical="center"/>
    </xf>
    <xf numFmtId="195" fontId="5" fillId="4" borderId="61" xfId="0" applyNumberFormat="1" applyFont="1" applyFill="1" applyBorder="1" applyAlignment="1">
      <alignment horizontal="right" vertical="center"/>
    </xf>
    <xf numFmtId="196" fontId="5" fillId="4" borderId="0" xfId="0" applyNumberFormat="1" applyFont="1" applyFill="1" applyAlignment="1">
      <alignment horizontal="right" vertical="center"/>
    </xf>
    <xf numFmtId="196" fontId="5" fillId="4" borderId="60" xfId="0" applyNumberFormat="1" applyFont="1" applyFill="1" applyBorder="1" applyAlignment="1">
      <alignment horizontal="right" vertical="center"/>
    </xf>
    <xf numFmtId="192" fontId="5" fillId="4" borderId="49" xfId="0" applyNumberFormat="1" applyFont="1" applyFill="1" applyBorder="1" applyAlignment="1">
      <alignment horizontal="right" vertical="center" indent="3"/>
    </xf>
    <xf numFmtId="193" fontId="5" fillId="4" borderId="147" xfId="0" applyNumberFormat="1" applyFont="1" applyFill="1" applyBorder="1" applyAlignment="1">
      <alignment vertical="center"/>
    </xf>
    <xf numFmtId="0" fontId="17" fillId="2" borderId="148" xfId="6" applyFont="1" applyFill="1" applyBorder="1" applyAlignment="1">
      <alignment horizontal="left" vertical="center"/>
    </xf>
    <xf numFmtId="0" fontId="5" fillId="2" borderId="148" xfId="6" applyFont="1" applyFill="1" applyBorder="1" applyAlignment="1">
      <alignment horizontal="left" vertical="center"/>
    </xf>
    <xf numFmtId="0" fontId="5" fillId="2" borderId="11" xfId="6" applyFont="1" applyFill="1" applyBorder="1" applyAlignment="1">
      <alignment horizontal="left" vertical="center"/>
    </xf>
    <xf numFmtId="0" fontId="17" fillId="2" borderId="153" xfId="11" applyFont="1" applyFill="1" applyBorder="1" applyAlignment="1">
      <alignment horizontal="left" vertical="center"/>
    </xf>
    <xf numFmtId="0" fontId="17" fillId="2" borderId="83" xfId="6" applyFont="1" applyFill="1" applyBorder="1" applyAlignment="1">
      <alignment horizontal="left" vertical="center"/>
    </xf>
    <xf numFmtId="0" fontId="17" fillId="2" borderId="73" xfId="6" applyFont="1" applyFill="1" applyBorder="1" applyAlignment="1">
      <alignment horizontal="center" vertical="center"/>
    </xf>
    <xf numFmtId="0" fontId="17" fillId="2" borderId="74" xfId="6" applyFont="1" applyFill="1" applyBorder="1" applyAlignment="1">
      <alignment horizontal="center" vertical="center"/>
    </xf>
    <xf numFmtId="0" fontId="17" fillId="2" borderId="154" xfId="6" applyFont="1" applyFill="1" applyBorder="1" applyAlignment="1">
      <alignment horizontal="center" vertical="center"/>
    </xf>
    <xf numFmtId="0" fontId="17" fillId="2" borderId="14" xfId="6" applyFont="1" applyFill="1" applyBorder="1" applyAlignment="1">
      <alignment horizontal="center" vertical="center"/>
    </xf>
    <xf numFmtId="0" fontId="17" fillId="2" borderId="88" xfId="6" applyFont="1" applyFill="1" applyBorder="1" applyAlignment="1">
      <alignment horizontal="center" vertical="center"/>
    </xf>
    <xf numFmtId="0" fontId="5" fillId="0" borderId="0" xfId="1" applyFont="1" applyAlignment="1">
      <alignment vertical="center"/>
    </xf>
    <xf numFmtId="0" fontId="17" fillId="2" borderId="29" xfId="1" applyFont="1" applyFill="1" applyBorder="1" applyAlignment="1">
      <alignment horizontal="center" vertical="center" wrapText="1"/>
    </xf>
    <xf numFmtId="0" fontId="17" fillId="2" borderId="40" xfId="1" applyFont="1" applyFill="1" applyBorder="1" applyAlignment="1">
      <alignment horizontal="center" vertical="center" wrapText="1"/>
    </xf>
    <xf numFmtId="0" fontId="17" fillId="2" borderId="36" xfId="1" applyFont="1" applyFill="1" applyBorder="1" applyAlignment="1">
      <alignment horizontal="center" vertical="center" wrapText="1"/>
    </xf>
    <xf numFmtId="0" fontId="17" fillId="2" borderId="5" xfId="1" applyFont="1" applyFill="1" applyBorder="1" applyAlignment="1">
      <alignment horizontal="center" vertical="center" wrapText="1"/>
    </xf>
    <xf numFmtId="0" fontId="5" fillId="2" borderId="37" xfId="1" applyFont="1" applyFill="1" applyBorder="1" applyAlignment="1">
      <alignment horizontal="left" vertical="center" indent="1"/>
    </xf>
    <xf numFmtId="193" fontId="5" fillId="4" borderId="36" xfId="0" applyNumberFormat="1" applyFont="1" applyFill="1" applyBorder="1" applyAlignment="1">
      <alignment horizontal="right" vertical="center"/>
    </xf>
    <xf numFmtId="0" fontId="5" fillId="2" borderId="3" xfId="1" applyFont="1" applyFill="1" applyBorder="1" applyAlignment="1">
      <alignment horizontal="left" vertical="center" indent="1"/>
    </xf>
    <xf numFmtId="0" fontId="5" fillId="2" borderId="30" xfId="1" applyFont="1" applyFill="1" applyBorder="1" applyAlignment="1">
      <alignment horizontal="left" vertical="center" indent="1"/>
    </xf>
    <xf numFmtId="0" fontId="5" fillId="2" borderId="2" xfId="1" applyFont="1" applyFill="1" applyBorder="1" applyAlignment="1">
      <alignment horizontal="left" vertical="center" indent="1"/>
    </xf>
    <xf numFmtId="0" fontId="5" fillId="2" borderId="0" xfId="1" applyFont="1" applyFill="1" applyAlignment="1">
      <alignment vertical="center"/>
    </xf>
    <xf numFmtId="0" fontId="5" fillId="0" borderId="0" xfId="1" applyFont="1" applyAlignment="1">
      <alignment vertical="top"/>
    </xf>
    <xf numFmtId="0" fontId="5" fillId="0" borderId="0" xfId="2" applyFont="1" applyAlignment="1">
      <alignment vertical="center"/>
    </xf>
    <xf numFmtId="0" fontId="5" fillId="0" borderId="0" xfId="2" applyFont="1" applyAlignment="1">
      <alignment horizontal="center" vertical="center"/>
    </xf>
    <xf numFmtId="0" fontId="5" fillId="0" borderId="0" xfId="2" applyFont="1" applyAlignment="1">
      <alignment horizontal="right" vertical="center"/>
    </xf>
    <xf numFmtId="0" fontId="11" fillId="0" borderId="0" xfId="2" applyFont="1" applyAlignment="1">
      <alignment horizontal="center" vertical="center"/>
    </xf>
    <xf numFmtId="37" fontId="5" fillId="2" borderId="0" xfId="11" applyNumberFormat="1" applyFont="1" applyFill="1" applyAlignment="1">
      <alignment vertical="center"/>
    </xf>
    <xf numFmtId="172" fontId="5" fillId="0" borderId="0" xfId="1" applyNumberFormat="1" applyFont="1" applyAlignment="1">
      <alignment vertical="center"/>
    </xf>
    <xf numFmtId="0" fontId="24" fillId="0" borderId="0" xfId="20" applyFont="1"/>
    <xf numFmtId="0" fontId="23" fillId="0" borderId="0" xfId="20"/>
    <xf numFmtId="0" fontId="9" fillId="2" borderId="45" xfId="20" applyFont="1" applyFill="1" applyBorder="1"/>
    <xf numFmtId="3" fontId="9" fillId="2" borderId="39" xfId="20" applyNumberFormat="1" applyFont="1" applyFill="1" applyBorder="1" applyAlignment="1">
      <alignment horizontal="center"/>
    </xf>
    <xf numFmtId="0" fontId="9" fillId="2" borderId="39" xfId="20" applyFont="1" applyFill="1" applyBorder="1" applyAlignment="1">
      <alignment horizontal="center"/>
    </xf>
    <xf numFmtId="3" fontId="9" fillId="2" borderId="11" xfId="20" applyNumberFormat="1" applyFont="1" applyFill="1" applyBorder="1" applyAlignment="1">
      <alignment horizontal="center"/>
    </xf>
    <xf numFmtId="3" fontId="23" fillId="0" borderId="0" xfId="20" applyNumberFormat="1"/>
    <xf numFmtId="0" fontId="9" fillId="2" borderId="8" xfId="20" applyFont="1" applyFill="1" applyBorder="1"/>
    <xf numFmtId="3" fontId="9" fillId="2" borderId="50" xfId="20" applyNumberFormat="1" applyFont="1" applyFill="1" applyBorder="1" applyAlignment="1">
      <alignment horizontal="center"/>
    </xf>
    <xf numFmtId="3" fontId="9" fillId="2" borderId="12" xfId="20" applyNumberFormat="1" applyFont="1" applyFill="1" applyBorder="1" applyAlignment="1">
      <alignment horizontal="center"/>
    </xf>
    <xf numFmtId="0" fontId="9" fillId="2" borderId="129" xfId="20" applyFont="1" applyFill="1" applyBorder="1"/>
    <xf numFmtId="0" fontId="9" fillId="2" borderId="151" xfId="20" applyFont="1" applyFill="1" applyBorder="1" applyAlignment="1">
      <alignment horizontal="center"/>
    </xf>
    <xf numFmtId="3" fontId="9" fillId="2" borderId="13" xfId="20" applyNumberFormat="1" applyFont="1" applyFill="1" applyBorder="1" applyAlignment="1">
      <alignment horizontal="center"/>
    </xf>
    <xf numFmtId="0" fontId="9" fillId="2" borderId="50" xfId="20" applyFont="1" applyFill="1" applyBorder="1" applyAlignment="1">
      <alignment horizontal="center"/>
    </xf>
    <xf numFmtId="0" fontId="9" fillId="2" borderId="9" xfId="20" applyFont="1" applyFill="1" applyBorder="1"/>
    <xf numFmtId="3" fontId="9" fillId="2" borderId="152" xfId="20" applyNumberFormat="1" applyFont="1" applyFill="1" applyBorder="1" applyAlignment="1">
      <alignment horizontal="center"/>
    </xf>
    <xf numFmtId="3" fontId="9" fillId="2" borderId="15" xfId="20" applyNumberFormat="1" applyFont="1" applyFill="1" applyBorder="1" applyAlignment="1">
      <alignment horizontal="center"/>
    </xf>
    <xf numFmtId="0" fontId="9" fillId="2" borderId="0" xfId="20" applyFont="1" applyFill="1"/>
    <xf numFmtId="0" fontId="9" fillId="2" borderId="131" xfId="20" applyFont="1" applyFill="1" applyBorder="1"/>
    <xf numFmtId="0" fontId="9" fillId="2" borderId="38" xfId="20" applyFont="1" applyFill="1" applyBorder="1"/>
    <xf numFmtId="0" fontId="9" fillId="2" borderId="133" xfId="20" applyFont="1" applyFill="1" applyBorder="1"/>
    <xf numFmtId="0" fontId="9" fillId="2" borderId="40" xfId="20" applyFont="1" applyFill="1" applyBorder="1"/>
    <xf numFmtId="0" fontId="9" fillId="2" borderId="11" xfId="20" applyFont="1" applyFill="1" applyBorder="1"/>
    <xf numFmtId="0" fontId="9" fillId="2" borderId="11" xfId="20" applyFont="1" applyFill="1" applyBorder="1" applyAlignment="1">
      <alignment horizontal="center"/>
    </xf>
    <xf numFmtId="0" fontId="9" fillId="2" borderId="12" xfId="20" applyFont="1" applyFill="1" applyBorder="1" applyAlignment="1">
      <alignment horizontal="center"/>
    </xf>
    <xf numFmtId="3" fontId="9" fillId="2" borderId="151" xfId="20" applyNumberFormat="1" applyFont="1" applyFill="1" applyBorder="1" applyAlignment="1">
      <alignment horizontal="center"/>
    </xf>
    <xf numFmtId="3" fontId="9" fillId="2" borderId="130" xfId="20" applyNumberFormat="1" applyFont="1" applyFill="1" applyBorder="1" applyAlignment="1">
      <alignment horizontal="center"/>
    </xf>
    <xf numFmtId="3" fontId="9" fillId="2" borderId="109" xfId="20" applyNumberFormat="1" applyFont="1" applyFill="1" applyBorder="1" applyAlignment="1">
      <alignment horizontal="center"/>
    </xf>
    <xf numFmtId="172" fontId="5" fillId="2" borderId="155" xfId="15" applyNumberFormat="1" applyFont="1" applyFill="1" applyBorder="1" applyAlignment="1">
      <alignment horizontal="right" vertical="center" indent="1"/>
    </xf>
    <xf numFmtId="0" fontId="16" fillId="3" borderId="0" xfId="0" applyFont="1" applyFill="1" applyAlignment="1">
      <alignment horizontal="left" vertical="center"/>
    </xf>
    <xf numFmtId="0" fontId="13" fillId="3" borderId="0" xfId="0" applyFont="1" applyFill="1" applyAlignment="1">
      <alignment vertical="top"/>
    </xf>
    <xf numFmtId="0" fontId="0" fillId="0" borderId="0" xfId="0" applyAlignment="1">
      <alignment vertical="top" wrapText="1"/>
    </xf>
    <xf numFmtId="0" fontId="16" fillId="3" borderId="0" xfId="0" applyFont="1" applyFill="1" applyAlignment="1">
      <alignment vertical="top"/>
    </xf>
    <xf numFmtId="0" fontId="9" fillId="0" borderId="0" xfId="1" applyFont="1"/>
    <xf numFmtId="0" fontId="20" fillId="0" borderId="0" xfId="2" applyFont="1" applyAlignment="1">
      <alignment horizontal="center"/>
    </xf>
    <xf numFmtId="0" fontId="5" fillId="0" borderId="0" xfId="1" applyFont="1" applyAlignment="1">
      <alignment horizontal="left" vertical="center" wrapText="1"/>
    </xf>
    <xf numFmtId="0" fontId="5" fillId="0" borderId="0" xfId="2" applyFont="1" applyAlignment="1">
      <alignment horizontal="left" vertical="top" wrapText="1"/>
    </xf>
    <xf numFmtId="0" fontId="9" fillId="0" borderId="0" xfId="2" applyFont="1" applyAlignment="1">
      <alignment vertical="top" wrapText="1"/>
    </xf>
    <xf numFmtId="0" fontId="22" fillId="0" borderId="0" xfId="1" applyFont="1"/>
    <xf numFmtId="172" fontId="9" fillId="2" borderId="5" xfId="1" applyNumberFormat="1" applyFont="1" applyFill="1" applyBorder="1" applyAlignment="1">
      <alignment horizontal="center"/>
    </xf>
    <xf numFmtId="172" fontId="9" fillId="2" borderId="144" xfId="21" applyNumberFormat="1" applyFont="1" applyFill="1" applyBorder="1" applyAlignment="1">
      <alignment horizontal="center"/>
    </xf>
    <xf numFmtId="172" fontId="9" fillId="2" borderId="13" xfId="21" applyNumberFormat="1" applyFont="1" applyFill="1" applyBorder="1" applyAlignment="1">
      <alignment horizontal="center"/>
    </xf>
    <xf numFmtId="0" fontId="27" fillId="3" borderId="159" xfId="0" applyFont="1" applyFill="1" applyBorder="1" applyAlignment="1">
      <alignment horizontal="left" vertical="center" wrapText="1"/>
    </xf>
    <xf numFmtId="0" fontId="27" fillId="0" borderId="160" xfId="0" applyFont="1" applyBorder="1" applyAlignment="1">
      <alignment horizontal="left" vertical="center" wrapText="1"/>
    </xf>
    <xf numFmtId="0" fontId="28" fillId="3" borderId="161" xfId="0" applyFont="1" applyFill="1" applyBorder="1" applyAlignment="1">
      <alignment horizontal="left" vertical="center" wrapText="1"/>
    </xf>
    <xf numFmtId="0" fontId="27" fillId="0" borderId="162" xfId="0" applyFont="1" applyBorder="1" applyAlignment="1">
      <alignment horizontal="left" vertical="center" wrapText="1"/>
    </xf>
    <xf numFmtId="0" fontId="20" fillId="2" borderId="151" xfId="2" applyFont="1" applyFill="1" applyBorder="1" applyAlignment="1">
      <alignment horizontal="center" vertical="center" wrapText="1"/>
    </xf>
    <xf numFmtId="0" fontId="20" fillId="2" borderId="156" xfId="2" applyFont="1" applyFill="1" applyBorder="1" applyAlignment="1">
      <alignment horizontal="center" vertical="center" wrapText="1"/>
    </xf>
    <xf numFmtId="0" fontId="20" fillId="2" borderId="44" xfId="2" applyFont="1" applyFill="1" applyBorder="1" applyAlignment="1">
      <alignment horizontal="center" vertical="center" wrapText="1"/>
    </xf>
    <xf numFmtId="0" fontId="20" fillId="2" borderId="0" xfId="2" applyFont="1" applyFill="1" applyAlignment="1">
      <alignment horizontal="center" vertical="center" wrapText="1"/>
    </xf>
    <xf numFmtId="0" fontId="20" fillId="2" borderId="7" xfId="2" applyFont="1" applyFill="1" applyBorder="1" applyAlignment="1">
      <alignment horizontal="center" vertical="center" wrapText="1"/>
    </xf>
    <xf numFmtId="0" fontId="20" fillId="2" borderId="32" xfId="2" applyFont="1" applyFill="1" applyBorder="1" applyAlignment="1">
      <alignment horizontal="center" vertical="center" wrapText="1"/>
    </xf>
    <xf numFmtId="0" fontId="9" fillId="2" borderId="37" xfId="2" applyFont="1" applyFill="1" applyBorder="1" applyAlignment="1">
      <alignment horizontal="center"/>
    </xf>
    <xf numFmtId="172" fontId="9" fillId="2" borderId="0" xfId="1" applyNumberFormat="1" applyFont="1" applyFill="1" applyAlignment="1">
      <alignment horizontal="center"/>
    </xf>
    <xf numFmtId="172" fontId="9" fillId="2" borderId="36" xfId="1" applyNumberFormat="1" applyFont="1" applyFill="1" applyBorder="1" applyAlignment="1">
      <alignment horizontal="center"/>
    </xf>
    <xf numFmtId="172" fontId="9" fillId="2" borderId="5" xfId="21" applyNumberFormat="1" applyFont="1" applyFill="1" applyBorder="1" applyAlignment="1">
      <alignment horizontal="center"/>
    </xf>
    <xf numFmtId="0" fontId="9" fillId="2" borderId="3" xfId="2" applyFont="1" applyFill="1" applyBorder="1" applyAlignment="1">
      <alignment horizontal="center"/>
    </xf>
    <xf numFmtId="172" fontId="9" fillId="2" borderId="35" xfId="1" applyNumberFormat="1" applyFont="1" applyFill="1" applyBorder="1" applyAlignment="1">
      <alignment horizontal="center"/>
    </xf>
    <xf numFmtId="172" fontId="9" fillId="2" borderId="0" xfId="21" applyNumberFormat="1" applyFont="1" applyFill="1" applyBorder="1" applyAlignment="1">
      <alignment horizontal="center"/>
    </xf>
    <xf numFmtId="172" fontId="9" fillId="2" borderId="7" xfId="21" applyNumberFormat="1" applyFont="1" applyFill="1" applyBorder="1" applyAlignment="1">
      <alignment horizontal="center"/>
    </xf>
    <xf numFmtId="172" fontId="9" fillId="2" borderId="11" xfId="21" applyNumberFormat="1" applyFont="1" applyFill="1" applyBorder="1" applyAlignment="1">
      <alignment horizontal="center"/>
    </xf>
    <xf numFmtId="172" fontId="9" fillId="2" borderId="33" xfId="1" applyNumberFormat="1" applyFont="1" applyFill="1" applyBorder="1" applyAlignment="1">
      <alignment horizontal="center"/>
    </xf>
    <xf numFmtId="0" fontId="9" fillId="2" borderId="37" xfId="1" applyFont="1" applyFill="1" applyBorder="1" applyAlignment="1">
      <alignment horizontal="center"/>
    </xf>
    <xf numFmtId="172" fontId="9" fillId="2" borderId="36" xfId="21" applyNumberFormat="1" applyFont="1" applyFill="1" applyBorder="1" applyAlignment="1">
      <alignment horizontal="center"/>
    </xf>
    <xf numFmtId="0" fontId="9" fillId="2" borderId="2" xfId="1" applyFont="1" applyFill="1" applyBorder="1" applyAlignment="1">
      <alignment horizontal="center"/>
    </xf>
    <xf numFmtId="172" fontId="9" fillId="2" borderId="1" xfId="21" applyNumberFormat="1" applyFont="1" applyFill="1" applyBorder="1" applyAlignment="1">
      <alignment horizontal="center"/>
    </xf>
    <xf numFmtId="172" fontId="9" fillId="2" borderId="34" xfId="21" applyNumberFormat="1" applyFont="1" applyFill="1" applyBorder="1" applyAlignment="1">
      <alignment horizontal="center"/>
    </xf>
    <xf numFmtId="172" fontId="9" fillId="2" borderId="1" xfId="1" applyNumberFormat="1" applyFont="1" applyFill="1" applyBorder="1" applyAlignment="1">
      <alignment horizontal="center"/>
    </xf>
    <xf numFmtId="172" fontId="9" fillId="2" borderId="31" xfId="21" applyNumberFormat="1" applyFont="1" applyFill="1" applyBorder="1" applyAlignment="1">
      <alignment horizontal="center"/>
    </xf>
    <xf numFmtId="172" fontId="9" fillId="2" borderId="109" xfId="21" applyNumberFormat="1" applyFont="1" applyFill="1" applyBorder="1" applyAlignment="1">
      <alignment horizontal="center"/>
    </xf>
    <xf numFmtId="0" fontId="14" fillId="2" borderId="0" xfId="15" applyNumberFormat="1" applyFont="1" applyFill="1" applyAlignment="1">
      <alignment horizontal="left" vertical="top" wrapText="1"/>
    </xf>
    <xf numFmtId="0" fontId="17" fillId="2" borderId="9" xfId="6" applyFont="1" applyFill="1" applyBorder="1" applyAlignment="1">
      <alignment horizontal="left" vertical="center"/>
    </xf>
    <xf numFmtId="0" fontId="17" fillId="2" borderId="109" xfId="6" applyFont="1" applyFill="1" applyBorder="1" applyAlignment="1">
      <alignment horizontal="left" vertical="center"/>
    </xf>
    <xf numFmtId="0" fontId="17" fillId="2" borderId="98" xfId="6" applyFont="1" applyFill="1" applyBorder="1" applyAlignment="1">
      <alignment horizontal="left" vertical="center"/>
    </xf>
    <xf numFmtId="0" fontId="17" fillId="2" borderId="148" xfId="6" applyFont="1" applyFill="1" applyBorder="1" applyAlignment="1">
      <alignment horizontal="left" vertical="center"/>
    </xf>
    <xf numFmtId="0" fontId="17" fillId="2" borderId="89" xfId="6" applyFont="1" applyFill="1" applyBorder="1" applyAlignment="1">
      <alignment horizontal="left" vertical="center"/>
    </xf>
    <xf numFmtId="0" fontId="17" fillId="2" borderId="113" xfId="6" applyFont="1" applyFill="1" applyBorder="1" applyAlignment="1">
      <alignment horizontal="left" vertical="center"/>
    </xf>
    <xf numFmtId="0" fontId="17" fillId="2" borderId="101" xfId="6" applyFont="1" applyFill="1" applyBorder="1" applyAlignment="1">
      <alignment horizontal="center" vertical="center" wrapText="1"/>
    </xf>
    <xf numFmtId="0" fontId="17" fillId="2" borderId="93" xfId="6" applyFont="1" applyFill="1" applyBorder="1" applyAlignment="1">
      <alignment horizontal="center" vertical="center" wrapText="1"/>
    </xf>
    <xf numFmtId="0" fontId="17" fillId="2" borderId="94" xfId="6" applyFont="1" applyFill="1" applyBorder="1" applyAlignment="1">
      <alignment horizontal="center" vertical="center" wrapText="1"/>
    </xf>
    <xf numFmtId="0" fontId="17" fillId="2" borderId="0" xfId="6" applyFont="1" applyFill="1" applyAlignment="1">
      <alignment horizontal="center" vertical="center"/>
    </xf>
    <xf numFmtId="0" fontId="17" fillId="2" borderId="0" xfId="11" applyFont="1" applyFill="1" applyAlignment="1">
      <alignment horizontal="center" vertical="center" wrapText="1"/>
    </xf>
    <xf numFmtId="0" fontId="17" fillId="2" borderId="91" xfId="11" applyFont="1" applyFill="1" applyBorder="1" applyAlignment="1">
      <alignment horizontal="center" vertical="center" wrapText="1"/>
    </xf>
    <xf numFmtId="0" fontId="17" fillId="2" borderId="92" xfId="11" applyFont="1" applyFill="1" applyBorder="1" applyAlignment="1">
      <alignment horizontal="center" vertical="center" wrapText="1"/>
    </xf>
    <xf numFmtId="0" fontId="5" fillId="2" borderId="0" xfId="11" applyFont="1" applyFill="1" applyAlignment="1">
      <alignment horizontal="center" vertical="center"/>
    </xf>
    <xf numFmtId="0" fontId="17" fillId="2" borderId="90" xfId="11" applyFont="1" applyFill="1" applyBorder="1" applyAlignment="1">
      <alignment horizontal="center" vertical="center" wrapText="1"/>
    </xf>
    <xf numFmtId="0" fontId="17" fillId="2" borderId="0" xfId="11" applyFont="1" applyFill="1" applyAlignment="1">
      <alignment horizontal="center" vertical="center"/>
    </xf>
    <xf numFmtId="0" fontId="17" fillId="2" borderId="0" xfId="6" applyFont="1" applyFill="1" applyAlignment="1">
      <alignment horizontal="center" vertical="center" wrapText="1"/>
    </xf>
    <xf numFmtId="0" fontId="5" fillId="2" borderId="7" xfId="11" applyFont="1" applyFill="1" applyBorder="1" applyAlignment="1">
      <alignment horizontal="center" vertical="center" wrapText="1"/>
    </xf>
    <xf numFmtId="0" fontId="5" fillId="2" borderId="6" xfId="11" applyFont="1" applyFill="1" applyBorder="1" applyAlignment="1">
      <alignment horizontal="center" vertical="center" wrapText="1"/>
    </xf>
    <xf numFmtId="0" fontId="17" fillId="2" borderId="3" xfId="11" applyFont="1" applyFill="1" applyBorder="1" applyAlignment="1">
      <alignment horizontal="center" vertical="center" wrapText="1"/>
    </xf>
    <xf numFmtId="0" fontId="17" fillId="2" borderId="2" xfId="11" applyFont="1" applyFill="1" applyBorder="1" applyAlignment="1">
      <alignment horizontal="center" vertical="center" wrapText="1"/>
    </xf>
    <xf numFmtId="0" fontId="17" fillId="2" borderId="30" xfId="11" applyFont="1" applyFill="1" applyBorder="1" applyAlignment="1">
      <alignment horizontal="center" vertical="center" wrapText="1"/>
    </xf>
    <xf numFmtId="0" fontId="17" fillId="2" borderId="89" xfId="11" applyFont="1" applyFill="1" applyBorder="1" applyAlignment="1">
      <alignment horizontal="center" vertical="center"/>
    </xf>
    <xf numFmtId="0" fontId="5" fillId="2" borderId="14" xfId="11" applyFont="1" applyFill="1" applyBorder="1" applyAlignment="1">
      <alignment horizontal="center" vertical="center"/>
    </xf>
    <xf numFmtId="0" fontId="5" fillId="2" borderId="113" xfId="11" applyFont="1" applyFill="1" applyBorder="1" applyAlignment="1">
      <alignment horizontal="center" vertical="center"/>
    </xf>
    <xf numFmtId="0" fontId="27" fillId="3" borderId="157" xfId="0" applyFont="1" applyFill="1" applyBorder="1" applyAlignment="1">
      <alignment horizontal="left" vertical="center" wrapText="1"/>
    </xf>
    <xf numFmtId="0" fontId="27" fillId="3" borderId="159" xfId="0" applyFont="1" applyFill="1" applyBorder="1" applyAlignment="1">
      <alignment horizontal="left" vertical="center" wrapText="1"/>
    </xf>
    <xf numFmtId="0" fontId="27" fillId="0" borderId="158" xfId="0" applyFont="1" applyBorder="1" applyAlignment="1">
      <alignment horizontal="left" vertical="center" wrapText="1"/>
    </xf>
    <xf numFmtId="0" fontId="27" fillId="0" borderId="160" xfId="0" applyFont="1" applyBorder="1" applyAlignment="1">
      <alignment horizontal="left" vertical="center" wrapText="1"/>
    </xf>
    <xf numFmtId="0" fontId="17" fillId="2" borderId="0" xfId="1" applyFont="1" applyFill="1" applyAlignment="1">
      <alignment horizontal="center" vertical="center"/>
    </xf>
    <xf numFmtId="0" fontId="5" fillId="2" borderId="0" xfId="1" applyFont="1" applyFill="1" applyAlignment="1">
      <alignment horizontal="left" vertical="top" wrapText="1"/>
    </xf>
    <xf numFmtId="0" fontId="13" fillId="2" borderId="0" xfId="0" applyFont="1" applyFill="1" applyAlignment="1">
      <alignment horizontal="left" vertical="top" wrapText="1"/>
    </xf>
    <xf numFmtId="0" fontId="16" fillId="2" borderId="0" xfId="0" applyFont="1" applyFill="1" applyAlignment="1">
      <alignment horizontal="left" vertical="top" wrapText="1"/>
    </xf>
    <xf numFmtId="2" fontId="17" fillId="2" borderId="0" xfId="4" applyNumberFormat="1" applyFont="1" applyFill="1" applyAlignment="1">
      <alignment horizontal="center" vertical="center"/>
    </xf>
    <xf numFmtId="2" fontId="17" fillId="2" borderId="0" xfId="4" applyNumberFormat="1" applyFont="1" applyFill="1" applyAlignment="1">
      <alignment horizontal="center" vertical="center" wrapText="1"/>
    </xf>
    <xf numFmtId="2" fontId="5" fillId="2" borderId="0" xfId="4" applyNumberFormat="1" applyFont="1" applyFill="1" applyAlignment="1">
      <alignment horizontal="left" vertical="top"/>
    </xf>
    <xf numFmtId="2" fontId="5" fillId="2" borderId="0" xfId="4" applyNumberFormat="1" applyFont="1" applyFill="1" applyAlignment="1">
      <alignment horizontal="left" wrapText="1"/>
    </xf>
    <xf numFmtId="0" fontId="5" fillId="0" borderId="0" xfId="1" applyFont="1" applyAlignment="1">
      <alignment horizontal="left" vertical="top"/>
    </xf>
    <xf numFmtId="0" fontId="17" fillId="2" borderId="43" xfId="1" applyFont="1" applyFill="1" applyBorder="1" applyAlignment="1">
      <alignment horizontal="center" vertical="center" wrapText="1"/>
    </xf>
    <xf numFmtId="0" fontId="17" fillId="2" borderId="38" xfId="1" applyFont="1" applyFill="1" applyBorder="1" applyAlignment="1">
      <alignment horizontal="center" vertical="center" wrapText="1"/>
    </xf>
    <xf numFmtId="0" fontId="17" fillId="2" borderId="10" xfId="1" applyFont="1" applyFill="1" applyBorder="1" applyAlignment="1">
      <alignment horizontal="center" vertical="center" wrapText="1"/>
    </xf>
    <xf numFmtId="0" fontId="17" fillId="2" borderId="42" xfId="1" applyFont="1" applyFill="1" applyBorder="1" applyAlignment="1">
      <alignment horizontal="center" vertical="center" wrapText="1"/>
    </xf>
    <xf numFmtId="0" fontId="17" fillId="2" borderId="41" xfId="1" applyFont="1" applyFill="1" applyBorder="1" applyAlignment="1">
      <alignment horizontal="center" vertical="center" wrapText="1"/>
    </xf>
    <xf numFmtId="0" fontId="17" fillId="2" borderId="39" xfId="1" applyFont="1" applyFill="1" applyBorder="1" applyAlignment="1">
      <alignment horizontal="center" vertical="center" wrapText="1"/>
    </xf>
    <xf numFmtId="0" fontId="17" fillId="2" borderId="0" xfId="1" applyFont="1" applyFill="1" applyAlignment="1">
      <alignment horizontal="center" vertical="center" wrapText="1"/>
    </xf>
    <xf numFmtId="0" fontId="17" fillId="2" borderId="48" xfId="1" applyFont="1" applyFill="1" applyBorder="1" applyAlignment="1">
      <alignment horizontal="center" vertical="center" wrapText="1"/>
    </xf>
    <xf numFmtId="0" fontId="17" fillId="2" borderId="32" xfId="1" applyFont="1" applyFill="1" applyBorder="1" applyAlignment="1">
      <alignment horizontal="center" vertical="center" wrapText="1"/>
    </xf>
    <xf numFmtId="0" fontId="17" fillId="2" borderId="46"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17" fillId="2" borderId="40" xfId="1" applyFont="1" applyFill="1" applyBorder="1" applyAlignment="1">
      <alignment horizontal="center" vertical="center" wrapText="1"/>
    </xf>
    <xf numFmtId="0" fontId="17" fillId="2" borderId="5" xfId="1" applyFont="1" applyFill="1" applyBorder="1" applyAlignment="1">
      <alignment horizontal="center" vertical="center" wrapText="1"/>
    </xf>
    <xf numFmtId="0" fontId="17" fillId="2" borderId="36" xfId="1" applyFont="1" applyFill="1" applyBorder="1" applyAlignment="1">
      <alignment horizontal="center" vertical="center" wrapText="1"/>
    </xf>
    <xf numFmtId="0" fontId="14" fillId="4" borderId="0" xfId="0" applyFont="1" applyFill="1" applyAlignment="1">
      <alignment horizontal="left" vertical="top" wrapText="1"/>
    </xf>
    <xf numFmtId="0" fontId="17" fillId="4" borderId="0" xfId="0" applyFont="1" applyFill="1" applyAlignment="1">
      <alignment horizontal="center" vertical="center"/>
    </xf>
    <xf numFmtId="0" fontId="16" fillId="3" borderId="0" xfId="0" applyFont="1" applyFill="1" applyAlignment="1">
      <alignment horizontal="left" vertical="top" wrapText="1"/>
    </xf>
    <xf numFmtId="0" fontId="17" fillId="2" borderId="0" xfId="15" applyNumberFormat="1" applyFont="1" applyFill="1" applyAlignment="1">
      <alignment horizontal="center" vertical="center"/>
    </xf>
    <xf numFmtId="0" fontId="5" fillId="2" borderId="0" xfId="15" applyNumberFormat="1" applyFont="1" applyFill="1" applyAlignment="1">
      <alignment horizontal="left" vertical="top" wrapText="1"/>
    </xf>
    <xf numFmtId="0" fontId="5" fillId="2" borderId="0" xfId="20" applyFont="1" applyFill="1" applyAlignment="1">
      <alignment horizontal="left"/>
    </xf>
    <xf numFmtId="0" fontId="25" fillId="2" borderId="98" xfId="20" applyFont="1" applyFill="1" applyBorder="1" applyAlignment="1">
      <alignment horizontal="center"/>
    </xf>
    <xf numFmtId="0" fontId="25" fillId="2" borderId="10" xfId="20" applyFont="1" applyFill="1" applyBorder="1" applyAlignment="1">
      <alignment horizontal="center"/>
    </xf>
    <xf numFmtId="0" fontId="25" fillId="2" borderId="148" xfId="20" applyFont="1" applyFill="1" applyBorder="1" applyAlignment="1">
      <alignment horizontal="center"/>
    </xf>
    <xf numFmtId="0" fontId="20" fillId="2" borderId="45" xfId="20" applyFont="1" applyFill="1" applyBorder="1" applyAlignment="1">
      <alignment horizontal="center"/>
    </xf>
    <xf numFmtId="0" fontId="20" fillId="2" borderId="0" xfId="20" applyFont="1" applyFill="1" applyAlignment="1">
      <alignment horizontal="center"/>
    </xf>
    <xf numFmtId="0" fontId="20" fillId="2" borderId="11" xfId="20" applyFont="1" applyFill="1" applyBorder="1" applyAlignment="1">
      <alignment horizontal="center"/>
    </xf>
    <xf numFmtId="0" fontId="20" fillId="2" borderId="8" xfId="20" applyFont="1" applyFill="1" applyBorder="1" applyAlignment="1">
      <alignment horizontal="center"/>
    </xf>
    <xf numFmtId="0" fontId="20" fillId="2" borderId="4" xfId="20" applyFont="1" applyFill="1" applyBorder="1" applyAlignment="1">
      <alignment horizontal="center"/>
    </xf>
    <xf numFmtId="0" fontId="20" fillId="2" borderId="12" xfId="20" applyFont="1" applyFill="1" applyBorder="1" applyAlignment="1">
      <alignment horizontal="center"/>
    </xf>
    <xf numFmtId="0" fontId="20" fillId="2" borderId="116" xfId="20" applyFont="1" applyFill="1" applyBorder="1" applyAlignment="1">
      <alignment horizontal="left" vertical="center"/>
    </xf>
    <xf numFmtId="0" fontId="20" fillId="2" borderId="45" xfId="20" applyFont="1" applyFill="1" applyBorder="1" applyAlignment="1">
      <alignment horizontal="left" vertical="center"/>
    </xf>
    <xf numFmtId="0" fontId="20" fillId="2" borderId="8" xfId="20" applyFont="1" applyFill="1" applyBorder="1" applyAlignment="1">
      <alignment horizontal="left" vertical="center"/>
    </xf>
    <xf numFmtId="0" fontId="20" fillId="2" borderId="40" xfId="20" applyFont="1" applyFill="1" applyBorder="1" applyAlignment="1">
      <alignment horizontal="center" vertical="center" wrapText="1"/>
    </xf>
    <xf numFmtId="0" fontId="20" fillId="2" borderId="39" xfId="20" applyFont="1" applyFill="1" applyBorder="1" applyAlignment="1">
      <alignment horizontal="center" vertical="center" wrapText="1"/>
    </xf>
    <xf numFmtId="0" fontId="20" fillId="2" borderId="50" xfId="20" applyFont="1" applyFill="1" applyBorder="1" applyAlignment="1">
      <alignment horizontal="center" vertical="center" wrapText="1"/>
    </xf>
    <xf numFmtId="0" fontId="20" fillId="2" borderId="151" xfId="20" applyFont="1" applyFill="1" applyBorder="1" applyAlignment="1">
      <alignment horizontal="center"/>
    </xf>
    <xf numFmtId="0" fontId="20" fillId="2" borderId="130" xfId="20" applyFont="1" applyFill="1" applyBorder="1" applyAlignment="1">
      <alignment horizontal="center"/>
    </xf>
    <xf numFmtId="0" fontId="20" fillId="2" borderId="11" xfId="20" applyFont="1" applyFill="1" applyBorder="1" applyAlignment="1">
      <alignment horizontal="center" vertical="center"/>
    </xf>
    <xf numFmtId="0" fontId="20" fillId="2" borderId="12" xfId="20" applyFont="1" applyFill="1" applyBorder="1" applyAlignment="1">
      <alignment horizontal="center" vertical="center"/>
    </xf>
    <xf numFmtId="0" fontId="5" fillId="2" borderId="0" xfId="20" applyFont="1" applyFill="1" applyAlignment="1">
      <alignment horizontal="left" wrapText="1"/>
    </xf>
    <xf numFmtId="0" fontId="5" fillId="0" borderId="0" xfId="1" applyFont="1" applyAlignment="1">
      <alignment horizontal="left" vertical="center" wrapText="1"/>
    </xf>
    <xf numFmtId="0" fontId="5" fillId="0" borderId="0" xfId="2" applyFont="1" applyAlignment="1">
      <alignment horizontal="left" vertical="top" wrapText="1"/>
    </xf>
    <xf numFmtId="0" fontId="26" fillId="0" borderId="0" xfId="2" applyFont="1" applyAlignment="1">
      <alignment horizontal="center"/>
    </xf>
    <xf numFmtId="0" fontId="26" fillId="0" borderId="0" xfId="2" applyFont="1" applyAlignment="1">
      <alignment horizontal="center" wrapText="1"/>
    </xf>
    <xf numFmtId="0" fontId="20" fillId="2" borderId="29" xfId="2" applyFont="1" applyFill="1" applyBorder="1" applyAlignment="1">
      <alignment horizontal="center" vertical="center"/>
    </xf>
    <xf numFmtId="0" fontId="20" fillId="2" borderId="30" xfId="2" applyFont="1" applyFill="1" applyBorder="1" applyAlignment="1">
      <alignment horizontal="center" vertical="center"/>
    </xf>
    <xf numFmtId="0" fontId="20" fillId="2" borderId="43" xfId="2" applyFont="1" applyFill="1" applyBorder="1" applyAlignment="1">
      <alignment horizontal="center" vertical="center"/>
    </xf>
    <xf numFmtId="0" fontId="20" fillId="2" borderId="38" xfId="2" applyFont="1" applyFill="1" applyBorder="1" applyAlignment="1">
      <alignment horizontal="center" vertical="center"/>
    </xf>
    <xf numFmtId="0" fontId="20" fillId="2" borderId="132" xfId="2" applyFont="1" applyFill="1" applyBorder="1" applyAlignment="1">
      <alignment horizontal="center" vertical="center"/>
    </xf>
    <xf numFmtId="0" fontId="20" fillId="2" borderId="43" xfId="1" applyFont="1" applyFill="1" applyBorder="1" applyAlignment="1">
      <alignment horizontal="center" vertical="center"/>
    </xf>
    <xf numFmtId="0" fontId="20" fillId="2" borderId="133" xfId="1" applyFont="1" applyFill="1" applyBorder="1" applyAlignment="1">
      <alignment horizontal="center" vertical="center"/>
    </xf>
  </cellXfs>
  <cellStyles count="22">
    <cellStyle name="Comma" xfId="14" builtinId="3"/>
    <cellStyle name="Comma 2" xfId="5" xr:uid="{00000000-0005-0000-0000-000001000000}"/>
    <cellStyle name="Currency" xfId="21" builtinId="4"/>
    <cellStyle name="Normal" xfId="0" builtinId="0"/>
    <cellStyle name="Normal 2" xfId="4" xr:uid="{00000000-0005-0000-0000-000004000000}"/>
    <cellStyle name="Normal 2 2 2 2" xfId="2" xr:uid="{00000000-0005-0000-0000-000005000000}"/>
    <cellStyle name="Normal 3" xfId="7" xr:uid="{00000000-0005-0000-0000-000006000000}"/>
    <cellStyle name="Normal 3 2" xfId="1" xr:uid="{00000000-0005-0000-0000-000007000000}"/>
    <cellStyle name="Normal 3 3" xfId="16" xr:uid="{00000000-0005-0000-0000-000005000000}"/>
    <cellStyle name="Normal 4" xfId="3" xr:uid="{00000000-0005-0000-0000-000008000000}"/>
    <cellStyle name="Normal 5" xfId="9" xr:uid="{00000000-0005-0000-0000-000009000000}"/>
    <cellStyle name="Normal 5 2" xfId="13" xr:uid="{00000000-0005-0000-0000-00000A000000}"/>
    <cellStyle name="Normal 6" xfId="11" xr:uid="{00000000-0005-0000-0000-00000B000000}"/>
    <cellStyle name="Normal 6 2" xfId="18" xr:uid="{00000000-0005-0000-0000-00000A000000}"/>
    <cellStyle name="Normal 7" xfId="19" xr:uid="{562FBCB4-00B3-4418-8000-D12DC051E654}"/>
    <cellStyle name="Normal 8" xfId="20" xr:uid="{20737F23-6066-4E83-96B8-52F436DFEA9F}"/>
    <cellStyle name="Normal_10t1-10 2" xfId="15" xr:uid="{00000000-0005-0000-0000-00000D000000}"/>
    <cellStyle name="Normal_table2_eb 3.23.11" xfId="6" xr:uid="{00000000-0005-0000-0000-00000E000000}"/>
    <cellStyle name="Percent" xfId="10" builtinId="5"/>
    <cellStyle name="Percent 2" xfId="8" xr:uid="{00000000-0005-0000-0000-000010000000}"/>
    <cellStyle name="Percent 2 2" xfId="17" xr:uid="{00000000-0005-0000-0000-00000D000000}"/>
    <cellStyle name="Percent 3" xfId="12" xr:uid="{00000000-0005-0000-0000-00001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fccoffice-my.sharepoint.com/Documents%20and%20Settings/susan.lee/Local%20Settings/Temporary%20Internet%20Files/OLK21B/RBOC%20Version%20February%202010/q%20rollups%20Feb%202011%20-%20RBOC%20versi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usan.lee\Local%20Settings\Temporary%20Internet%20Files\OLK21B\RBOC%20Version%20February%202010\q%20rollups%20Feb%202011%20-%20RBOC%20versi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 (2)"/>
      <sheetName val="Final"/>
      <sheetName val="Q_rollups"/>
    </sheetNames>
    <sheetDataSet>
      <sheetData sheetId="0"/>
      <sheetData sheetId="1"/>
      <sheetData sheetId="2">
        <row r="1">
          <cell r="A1" t="str">
            <v>col1</v>
          </cell>
          <cell r="B1" t="str">
            <v>col2</v>
          </cell>
          <cell r="C1" t="str">
            <v>col3</v>
          </cell>
          <cell r="D1" t="str">
            <v>col4</v>
          </cell>
          <cell r="E1" t="str">
            <v>col5</v>
          </cell>
          <cell r="F1" t="str">
            <v>col6</v>
          </cell>
          <cell r="G1" t="str">
            <v>col7</v>
          </cell>
          <cell r="H1" t="str">
            <v>col8</v>
          </cell>
        </row>
        <row r="2">
          <cell r="A2" t="str">
            <v>Regional Bell Operating Companies</v>
          </cell>
          <cell r="B2">
            <v>5826.6561320000001</v>
          </cell>
          <cell r="C2">
            <v>9002.2407879999992</v>
          </cell>
          <cell r="D2">
            <v>1922.107974</v>
          </cell>
          <cell r="E2">
            <v>1977.8568420000001</v>
          </cell>
          <cell r="F2">
            <v>2.9004025140161107</v>
          </cell>
          <cell r="G2">
            <v>1957.8682600000002</v>
          </cell>
          <cell r="H2">
            <v>1.0106182396794494</v>
          </cell>
        </row>
        <row r="3">
          <cell r="A3" t="str">
            <v>Other Incumbent Local Exchange Carriers (ILECs)</v>
          </cell>
          <cell r="B3">
            <v>2002.6757285599992</v>
          </cell>
          <cell r="C3">
            <v>2329.7889410799989</v>
          </cell>
          <cell r="D3">
            <v>561.8738613500002</v>
          </cell>
          <cell r="E3">
            <v>552.37563827000008</v>
          </cell>
          <cell r="F3">
            <v>-1.6904546969277008</v>
          </cell>
          <cell r="G3">
            <v>545.92736239000021</v>
          </cell>
          <cell r="H3">
            <v>1.1673715191704319</v>
          </cell>
        </row>
        <row r="4">
          <cell r="A4" t="str">
            <v xml:space="preserve">  Total ILECs</v>
          </cell>
          <cell r="B4">
            <v>7829.3318605599998</v>
          </cell>
          <cell r="C4">
            <v>11332.029729079997</v>
          </cell>
          <cell r="D4">
            <v>2483.9818353500004</v>
          </cell>
          <cell r="E4">
            <v>2530.2324802700005</v>
          </cell>
          <cell r="F4">
            <v>1.8619558429050733</v>
          </cell>
          <cell r="G4">
            <v>2503.7956223900005</v>
          </cell>
          <cell r="H4">
            <v>1.0448390843982394</v>
          </cell>
        </row>
        <row r="5">
          <cell r="A5" t="str">
            <v>Competitive Access Providers (CAPs) and Competitive Local Exchange Carriers (CLECs)</v>
          </cell>
          <cell r="B5">
            <v>1301.8448026599999</v>
          </cell>
          <cell r="C5">
            <v>2960.4567364900004</v>
          </cell>
          <cell r="D5">
            <v>1065.1452409600004</v>
          </cell>
          <cell r="E5">
            <v>1062.8886292300001</v>
          </cell>
          <cell r="F5">
            <v>-0.21185953269306321</v>
          </cell>
          <cell r="G5">
            <v>1049.2547077900001</v>
          </cell>
          <cell r="H5">
            <v>1.2827234260542391</v>
          </cell>
        </row>
        <row r="6">
          <cell r="A6" t="str">
            <v>Local Resellers</v>
          </cell>
          <cell r="B6">
            <v>39.465749369999997</v>
          </cell>
          <cell r="C6">
            <v>81.937854129999991</v>
          </cell>
          <cell r="D6">
            <v>28.344957829999998</v>
          </cell>
          <cell r="E6">
            <v>25.916129759999997</v>
          </cell>
          <cell r="F6">
            <v>-8.5688187809874101</v>
          </cell>
          <cell r="G6">
            <v>25.352858509999997</v>
          </cell>
          <cell r="H6">
            <v>2.1734389170615103</v>
          </cell>
        </row>
        <row r="7">
          <cell r="A7" t="str">
            <v>Private Service Providers</v>
          </cell>
          <cell r="B7">
            <v>1301.7875415600001</v>
          </cell>
          <cell r="C7">
            <v>166.04968799000011</v>
          </cell>
          <cell r="D7">
            <v>109.6451028</v>
          </cell>
          <cell r="E7">
            <v>117.24752713000001</v>
          </cell>
          <cell r="F7">
            <v>6.9336651942105751</v>
          </cell>
          <cell r="G7">
            <v>116.37229310000001</v>
          </cell>
          <cell r="H7">
            <v>0.74648399964083867</v>
          </cell>
        </row>
        <row r="8">
          <cell r="A8" t="str">
            <v>Shared-Tenant System Providers</v>
          </cell>
          <cell r="B8">
            <v>0.16530325000000001</v>
          </cell>
          <cell r="C8">
            <v>7.8888340399999999</v>
          </cell>
          <cell r="D8">
            <v>2.8958326699999999</v>
          </cell>
          <cell r="E8">
            <v>2.8664645000000002</v>
          </cell>
          <cell r="F8">
            <v>-1.0141528654001855</v>
          </cell>
          <cell r="G8">
            <v>2.7731632499999996</v>
          </cell>
          <cell r="H8">
            <v>3.2549243153020226</v>
          </cell>
        </row>
        <row r="9">
          <cell r="A9" t="str">
            <v>Cable Coaxial Providers</v>
          </cell>
          <cell r="B9">
            <v>171.34290905999998</v>
          </cell>
          <cell r="C9">
            <v>1649.2580180599998</v>
          </cell>
          <cell r="D9">
            <v>442.52154623999968</v>
          </cell>
          <cell r="E9">
            <v>465.32761422999994</v>
          </cell>
          <cell r="F9">
            <v>5.1536627275616276</v>
          </cell>
          <cell r="G9">
            <v>460.05446495000001</v>
          </cell>
          <cell r="H9">
            <v>1.1332121969003843</v>
          </cell>
        </row>
        <row r="10">
          <cell r="A10" t="str">
            <v>Interconnected VoIP Providers</v>
          </cell>
          <cell r="B10">
            <v>73.776167999999984</v>
          </cell>
          <cell r="C10">
            <v>653.48315655999966</v>
          </cell>
          <cell r="D10">
            <v>312.76030562000011</v>
          </cell>
          <cell r="E10">
            <v>327.61117693</v>
          </cell>
          <cell r="F10">
            <v>4.7483235702050735</v>
          </cell>
          <cell r="G10">
            <v>321.4258462800002</v>
          </cell>
          <cell r="H10">
            <v>1.8880096546038798</v>
          </cell>
        </row>
        <row r="11">
          <cell r="A11" t="str">
            <v xml:space="preserve">  Total IVoIP</v>
          </cell>
          <cell r="B11">
            <v>245.11907705999997</v>
          </cell>
          <cell r="C11">
            <v>2302.7411746199996</v>
          </cell>
          <cell r="D11">
            <v>755.28185185999973</v>
          </cell>
          <cell r="E11">
            <v>792.93879115999994</v>
          </cell>
          <cell r="F11">
            <v>4.9858128071347272</v>
          </cell>
          <cell r="G11">
            <v>781.48031123000021</v>
          </cell>
          <cell r="H11">
            <v>1.445064872313407</v>
          </cell>
        </row>
        <row r="12">
          <cell r="A12" t="str">
            <v>Other Local Service Providers</v>
          </cell>
          <cell r="B12">
            <v>49.900822460000008</v>
          </cell>
          <cell r="C12">
            <v>17.55096357</v>
          </cell>
          <cell r="D12">
            <v>3.4305071699999998</v>
          </cell>
          <cell r="E12">
            <v>3.5786786400000001</v>
          </cell>
          <cell r="F12">
            <v>4.3192292759440676</v>
          </cell>
          <cell r="G12">
            <v>3.5655457799999999</v>
          </cell>
          <cell r="H12">
            <v>0.36697511347373302</v>
          </cell>
        </row>
        <row r="13">
          <cell r="A13" t="str">
            <v xml:space="preserve">    Total Local Competitors</v>
          </cell>
          <cell r="B13">
            <v>2938.2832963599999</v>
          </cell>
          <cell r="C13">
            <v>5536.6252508400003</v>
          </cell>
          <cell r="D13">
            <v>1964.7434932899998</v>
          </cell>
          <cell r="E13">
            <v>2005.4362204199999</v>
          </cell>
          <cell r="F13">
            <v>2.0711470616380239</v>
          </cell>
          <cell r="G13">
            <v>1978.7988796600005</v>
          </cell>
          <cell r="H13">
            <v>1.3282566899295747</v>
          </cell>
        </row>
        <row r="14">
          <cell r="A14" t="str">
            <v xml:space="preserve">      Fixed Local Service Providers</v>
          </cell>
          <cell r="B14">
            <v>10767.615156919999</v>
          </cell>
          <cell r="C14">
            <v>16868.65497992</v>
          </cell>
          <cell r="D14">
            <v>4448.725328640001</v>
          </cell>
          <cell r="E14">
            <v>4535.6687006900002</v>
          </cell>
          <cell r="F14">
            <v>1.9543434495781347</v>
          </cell>
          <cell r="G14">
            <v>4482.5945020500003</v>
          </cell>
          <cell r="H14">
            <v>1.1701515728414158</v>
          </cell>
        </row>
        <row r="15">
          <cell r="A15" t="str">
            <v>Payphone Service Providers</v>
          </cell>
          <cell r="B15">
            <v>10.358126910000003</v>
          </cell>
          <cell r="C15">
            <v>38.730386700000011</v>
          </cell>
          <cell r="D15">
            <v>2.0326626000000005</v>
          </cell>
          <cell r="E15">
            <v>2.1828784200000007</v>
          </cell>
          <cell r="F15">
            <v>7.3901010428390856</v>
          </cell>
          <cell r="G15">
            <v>2.1501196000000009</v>
          </cell>
          <cell r="H15">
            <v>1.5007166546636956</v>
          </cell>
        </row>
        <row r="16">
          <cell r="A16" t="str">
            <v>Wireless Telephony Including Cellular, Personal Communications Service (PCS) and SMR Telephony Carriers</v>
          </cell>
          <cell r="B16">
            <v>1432.6368835299997</v>
          </cell>
          <cell r="C16">
            <v>27106.58270087999</v>
          </cell>
          <cell r="D16">
            <v>7140.1739865900017</v>
          </cell>
          <cell r="E16">
            <v>7364.7330379499999</v>
          </cell>
          <cell r="F16">
            <v>3.1450081157930287</v>
          </cell>
          <cell r="G16">
            <v>7233.8762678699995</v>
          </cell>
          <cell r="H16">
            <v>1.7768026268664974</v>
          </cell>
        </row>
        <row r="17">
          <cell r="A17" t="str">
            <v>Paging &amp; Messaging Service Providers</v>
          </cell>
          <cell r="B17">
            <v>5.287117349999999</v>
          </cell>
          <cell r="C17">
            <v>69.983128120000018</v>
          </cell>
          <cell r="D17">
            <v>8.9213637999999982</v>
          </cell>
          <cell r="E17">
            <v>8.8689060399999988</v>
          </cell>
          <cell r="F17">
            <v>-0.58800157886173599</v>
          </cell>
          <cell r="G17">
            <v>8.7520418699999993</v>
          </cell>
          <cell r="H17">
            <v>1.3176841593870297</v>
          </cell>
        </row>
        <row r="18">
          <cell r="A18" t="str">
            <v>Specialized Mobile Radio (SMR) Dispatch Providers</v>
          </cell>
          <cell r="B18">
            <v>3.5303472299999998</v>
          </cell>
          <cell r="C18">
            <v>12.76585661</v>
          </cell>
          <cell r="D18">
            <v>1.2745621900000002</v>
          </cell>
          <cell r="E18">
            <v>1.1217226200000001</v>
          </cell>
          <cell r="F18">
            <v>-11.991534912862903</v>
          </cell>
          <cell r="G18">
            <v>1.1204485600000003</v>
          </cell>
          <cell r="H18">
            <v>0.11358066399693845</v>
          </cell>
        </row>
        <row r="19">
          <cell r="A19" t="str">
            <v>Wireless Data and Other Mobile Service Providers</v>
          </cell>
          <cell r="B19">
            <v>11.38579105</v>
          </cell>
          <cell r="C19">
            <v>15.284026460000002</v>
          </cell>
          <cell r="D19">
            <v>3.8003623600000003</v>
          </cell>
          <cell r="E19">
            <v>3.4532439500000001</v>
          </cell>
          <cell r="F19">
            <v>-9.1338240177707739</v>
          </cell>
          <cell r="G19">
            <v>3.4151604400000002</v>
          </cell>
          <cell r="H19">
            <v>1.1028328884786687</v>
          </cell>
        </row>
        <row r="20">
          <cell r="A20" t="str">
            <v xml:space="preserve">      Wireless Service Providers</v>
          </cell>
          <cell r="B20">
            <v>1452.8401391599998</v>
          </cell>
          <cell r="C20">
            <v>27204.61571206999</v>
          </cell>
          <cell r="D20">
            <v>7154.1702749400019</v>
          </cell>
          <cell r="E20">
            <v>7378.1769105599997</v>
          </cell>
          <cell r="F20">
            <v>3.131133688621583</v>
          </cell>
          <cell r="G20">
            <v>7247.1639187399996</v>
          </cell>
          <cell r="H20">
            <v>1.7756824403666436</v>
          </cell>
        </row>
        <row r="21">
          <cell r="A21" t="str">
            <v>Interexchange Carriers (IXCs)</v>
          </cell>
          <cell r="B21">
            <v>1544.5668454300001</v>
          </cell>
          <cell r="C21">
            <v>5563.7868703900012</v>
          </cell>
          <cell r="D21">
            <v>3899.3732122400011</v>
          </cell>
          <cell r="E21">
            <v>3739.1449763200003</v>
          </cell>
          <cell r="F21">
            <v>-4.1090766951224298</v>
          </cell>
          <cell r="G21">
            <v>3700.3817621699995</v>
          </cell>
          <cell r="H21">
            <v>1.036686579297891</v>
          </cell>
        </row>
        <row r="22">
          <cell r="A22" t="str">
            <v>Operator Service Providers (OSPs)</v>
          </cell>
          <cell r="B22">
            <v>1.87133649</v>
          </cell>
          <cell r="C22">
            <v>196.73188585</v>
          </cell>
          <cell r="D22">
            <v>34.201909470000004</v>
          </cell>
          <cell r="E22">
            <v>34.687597699999998</v>
          </cell>
          <cell r="F22">
            <v>1.4200617378570992</v>
          </cell>
          <cell r="G22">
            <v>31.45753302</v>
          </cell>
          <cell r="H22">
            <v>9.3118719489761563</v>
          </cell>
        </row>
        <row r="23">
          <cell r="A23" t="str">
            <v>Prepaid Calling Card Providers</v>
          </cell>
          <cell r="B23">
            <v>119.80403432999999</v>
          </cell>
          <cell r="C23">
            <v>321.42517843000002</v>
          </cell>
          <cell r="D23">
            <v>231.48358680000001</v>
          </cell>
          <cell r="E23">
            <v>256.02863645000002</v>
          </cell>
          <cell r="F23">
            <v>10.603365011449705</v>
          </cell>
          <cell r="G23">
            <v>240.62787650999999</v>
          </cell>
          <cell r="H23">
            <v>6.0152489789975707</v>
          </cell>
        </row>
        <row r="24">
          <cell r="A24" t="str">
            <v>Satellite Service Providers</v>
          </cell>
          <cell r="B24">
            <v>64.373352629999999</v>
          </cell>
          <cell r="C24">
            <v>93.204024529999984</v>
          </cell>
          <cell r="D24">
            <v>86.87206162999999</v>
          </cell>
          <cell r="E24">
            <v>90.643009949999993</v>
          </cell>
          <cell r="F24">
            <v>4.3408067556414025</v>
          </cell>
          <cell r="G24">
            <v>89.806941229999993</v>
          </cell>
          <cell r="H24">
            <v>0.92237528350083231</v>
          </cell>
        </row>
        <row r="25">
          <cell r="A25" t="str">
            <v>Toll Resellers</v>
          </cell>
          <cell r="B25">
            <v>449.72688755000007</v>
          </cell>
          <cell r="C25">
            <v>1579.4226295800004</v>
          </cell>
          <cell r="D25">
            <v>1070.4643090700001</v>
          </cell>
          <cell r="E25">
            <v>1099.7015843300001</v>
          </cell>
          <cell r="F25">
            <v>2.731270441459253</v>
          </cell>
          <cell r="G25">
            <v>1076.9249964400005</v>
          </cell>
          <cell r="H25">
            <v>2.0711607780283678</v>
          </cell>
        </row>
        <row r="26">
          <cell r="A26" t="str">
            <v>VoIP Toll Providers</v>
          </cell>
          <cell r="B26">
            <v>90.967546970000015</v>
          </cell>
          <cell r="C26">
            <v>118.28632992000004</v>
          </cell>
          <cell r="D26">
            <v>104.36806934000003</v>
          </cell>
          <cell r="E26">
            <v>85.80463161000003</v>
          </cell>
          <cell r="F26">
            <v>-17.786510613246914</v>
          </cell>
          <cell r="G26">
            <v>84.439135280000016</v>
          </cell>
          <cell r="H26">
            <v>1.591401657904062</v>
          </cell>
        </row>
        <row r="27">
          <cell r="A27" t="str">
            <v>Audio Bridge Service Providers</v>
          </cell>
          <cell r="B27">
            <v>43.167243299999996</v>
          </cell>
          <cell r="C27">
            <v>235.50655642999999</v>
          </cell>
          <cell r="D27">
            <v>228.39952731999995</v>
          </cell>
          <cell r="E27">
            <v>238.54019323999998</v>
          </cell>
          <cell r="F27">
            <v>4.4398804318856655</v>
          </cell>
          <cell r="G27">
            <v>237.27503076999997</v>
          </cell>
          <cell r="H27">
            <v>0.53037706258882011</v>
          </cell>
        </row>
        <row r="28">
          <cell r="A28" t="str">
            <v>Other Toll Providers</v>
          </cell>
          <cell r="B28">
            <v>297.58644381000005</v>
          </cell>
          <cell r="C28">
            <v>180.33241950000004</v>
          </cell>
          <cell r="D28">
            <v>161.51578868999999</v>
          </cell>
          <cell r="E28">
            <v>164.29578203</v>
          </cell>
          <cell r="F28">
            <v>1.7211898369488154</v>
          </cell>
          <cell r="G28">
            <v>163.65848893</v>
          </cell>
          <cell r="H28">
            <v>0.3878937682548817</v>
          </cell>
        </row>
        <row r="29">
          <cell r="A29" t="str">
            <v xml:space="preserve">      Toll Service Providers</v>
          </cell>
          <cell r="B29">
            <v>2612.06369051</v>
          </cell>
          <cell r="C29">
            <v>8288.6958946300037</v>
          </cell>
          <cell r="D29">
            <v>5816.678464560001</v>
          </cell>
          <cell r="E29">
            <v>5708.8464116300011</v>
          </cell>
          <cell r="F29">
            <v>-1.853842422045531</v>
          </cell>
          <cell r="G29">
            <v>5624.5717643500002</v>
          </cell>
          <cell r="H29">
            <v>1.4762115005987453</v>
          </cell>
        </row>
        <row r="30">
          <cell r="A30" t="str">
            <v xml:space="preserve">          All Filers</v>
          </cell>
          <cell r="B30">
            <v>14842.877113499997</v>
          </cell>
          <cell r="C30">
            <v>52400.696973319988</v>
          </cell>
          <cell r="D30">
            <v>17421.606730740004</v>
          </cell>
          <cell r="E30">
            <v>17624.874901300002</v>
          </cell>
          <cell r="F30">
            <v>1.1667590349249206</v>
          </cell>
          <cell r="G30">
            <v>17356.480304740002</v>
          </cell>
          <cell r="H30">
            <v>1.5228170302655764</v>
          </cell>
        </row>
        <row r="31">
          <cell r="A31" t="str">
            <v xml:space="preserve">         LIRE Exemption</v>
          </cell>
          <cell r="G31">
            <v>-830.93603501999939</v>
          </cell>
        </row>
        <row r="32">
          <cell r="A32" t="str">
            <v xml:space="preserve">        Total less LIRE</v>
          </cell>
          <cell r="G32">
            <v>16525.544269720001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 (2)"/>
      <sheetName val="Final"/>
      <sheetName val="Q_rollups"/>
    </sheetNames>
    <sheetDataSet>
      <sheetData sheetId="0"/>
      <sheetData sheetId="1"/>
      <sheetData sheetId="2">
        <row r="1">
          <cell r="A1" t="str">
            <v>col1</v>
          </cell>
          <cell r="B1" t="str">
            <v>col2</v>
          </cell>
          <cell r="C1" t="str">
            <v>col3</v>
          </cell>
          <cell r="D1" t="str">
            <v>col4</v>
          </cell>
          <cell r="E1" t="str">
            <v>col5</v>
          </cell>
          <cell r="F1" t="str">
            <v>col6</v>
          </cell>
          <cell r="G1" t="str">
            <v>col7</v>
          </cell>
          <cell r="H1" t="str">
            <v>col8</v>
          </cell>
        </row>
        <row r="2">
          <cell r="A2" t="str">
            <v>Regional Bell Operating Companies</v>
          </cell>
          <cell r="B2">
            <v>5826.6561320000001</v>
          </cell>
          <cell r="C2">
            <v>9002.2407879999992</v>
          </cell>
          <cell r="D2">
            <v>1922.107974</v>
          </cell>
          <cell r="E2">
            <v>1977.8568420000001</v>
          </cell>
          <cell r="F2">
            <v>2.9004025140161107</v>
          </cell>
          <cell r="G2">
            <v>1957.8682600000002</v>
          </cell>
          <cell r="H2">
            <v>1.0106182396794494</v>
          </cell>
        </row>
        <row r="3">
          <cell r="A3" t="str">
            <v>Other Incumbent Local Exchange Carriers (ILECs)</v>
          </cell>
          <cell r="B3">
            <v>2002.6757285599992</v>
          </cell>
          <cell r="C3">
            <v>2329.7889410799989</v>
          </cell>
          <cell r="D3">
            <v>561.8738613500002</v>
          </cell>
          <cell r="E3">
            <v>552.37563827000008</v>
          </cell>
          <cell r="F3">
            <v>-1.6904546969277008</v>
          </cell>
          <cell r="G3">
            <v>545.92736239000021</v>
          </cell>
          <cell r="H3">
            <v>1.1673715191704319</v>
          </cell>
        </row>
        <row r="4">
          <cell r="A4" t="str">
            <v xml:space="preserve">  Total ILECs</v>
          </cell>
          <cell r="B4">
            <v>7829.3318605599998</v>
          </cell>
          <cell r="C4">
            <v>11332.029729079997</v>
          </cell>
          <cell r="D4">
            <v>2483.9818353500004</v>
          </cell>
          <cell r="E4">
            <v>2530.2324802700005</v>
          </cell>
          <cell r="F4">
            <v>1.8619558429050733</v>
          </cell>
          <cell r="G4">
            <v>2503.7956223900005</v>
          </cell>
          <cell r="H4">
            <v>1.0448390843982394</v>
          </cell>
        </row>
        <row r="5">
          <cell r="A5" t="str">
            <v>Competitive Access Providers (CAPs) and Competitive Local Exchange Carriers (CLECs)</v>
          </cell>
          <cell r="B5">
            <v>1301.8448026599999</v>
          </cell>
          <cell r="C5">
            <v>2960.4567364900004</v>
          </cell>
          <cell r="D5">
            <v>1065.1452409600004</v>
          </cell>
          <cell r="E5">
            <v>1062.8886292300001</v>
          </cell>
          <cell r="F5">
            <v>-0.21185953269306321</v>
          </cell>
          <cell r="G5">
            <v>1049.2547077900001</v>
          </cell>
          <cell r="H5">
            <v>1.2827234260542391</v>
          </cell>
        </row>
        <row r="6">
          <cell r="A6" t="str">
            <v>Local Resellers</v>
          </cell>
          <cell r="B6">
            <v>39.465749369999997</v>
          </cell>
          <cell r="C6">
            <v>81.937854129999991</v>
          </cell>
          <cell r="D6">
            <v>28.344957829999998</v>
          </cell>
          <cell r="E6">
            <v>25.916129759999997</v>
          </cell>
          <cell r="F6">
            <v>-8.5688187809874101</v>
          </cell>
          <cell r="G6">
            <v>25.352858509999997</v>
          </cell>
          <cell r="H6">
            <v>2.1734389170615103</v>
          </cell>
        </row>
        <row r="7">
          <cell r="A7" t="str">
            <v>Private Service Providers</v>
          </cell>
          <cell r="B7">
            <v>1301.7875415600001</v>
          </cell>
          <cell r="C7">
            <v>166.04968799000011</v>
          </cell>
          <cell r="D7">
            <v>109.6451028</v>
          </cell>
          <cell r="E7">
            <v>117.24752713000001</v>
          </cell>
          <cell r="F7">
            <v>6.9336651942105751</v>
          </cell>
          <cell r="G7">
            <v>116.37229310000001</v>
          </cell>
          <cell r="H7">
            <v>0.74648399964083867</v>
          </cell>
        </row>
        <row r="8">
          <cell r="A8" t="str">
            <v>Shared-Tenant System Providers</v>
          </cell>
          <cell r="B8">
            <v>0.16530325000000001</v>
          </cell>
          <cell r="C8">
            <v>7.8888340399999999</v>
          </cell>
          <cell r="D8">
            <v>2.8958326699999999</v>
          </cell>
          <cell r="E8">
            <v>2.8664645000000002</v>
          </cell>
          <cell r="F8">
            <v>-1.0141528654001855</v>
          </cell>
          <cell r="G8">
            <v>2.7731632499999996</v>
          </cell>
          <cell r="H8">
            <v>3.2549243153020226</v>
          </cell>
        </row>
        <row r="9">
          <cell r="A9" t="str">
            <v>Cable Coaxial Providers</v>
          </cell>
          <cell r="B9">
            <v>171.34290905999998</v>
          </cell>
          <cell r="C9">
            <v>1649.2580180599998</v>
          </cell>
          <cell r="D9">
            <v>442.52154623999968</v>
          </cell>
          <cell r="E9">
            <v>465.32761422999994</v>
          </cell>
          <cell r="F9">
            <v>5.1536627275616276</v>
          </cell>
          <cell r="G9">
            <v>460.05446495000001</v>
          </cell>
          <cell r="H9">
            <v>1.1332121969003843</v>
          </cell>
        </row>
        <row r="10">
          <cell r="A10" t="str">
            <v>Interconnected VoIP Providers</v>
          </cell>
          <cell r="B10">
            <v>73.776167999999984</v>
          </cell>
          <cell r="C10">
            <v>653.48315655999966</v>
          </cell>
          <cell r="D10">
            <v>312.76030562000011</v>
          </cell>
          <cell r="E10">
            <v>327.61117693</v>
          </cell>
          <cell r="F10">
            <v>4.7483235702050735</v>
          </cell>
          <cell r="G10">
            <v>321.4258462800002</v>
          </cell>
          <cell r="H10">
            <v>1.8880096546038798</v>
          </cell>
        </row>
        <row r="11">
          <cell r="A11" t="str">
            <v xml:space="preserve">  Total IVoIP</v>
          </cell>
          <cell r="B11">
            <v>245.11907705999997</v>
          </cell>
          <cell r="C11">
            <v>2302.7411746199996</v>
          </cell>
          <cell r="D11">
            <v>755.28185185999973</v>
          </cell>
          <cell r="E11">
            <v>792.93879115999994</v>
          </cell>
          <cell r="F11">
            <v>4.9858128071347272</v>
          </cell>
          <cell r="G11">
            <v>781.48031123000021</v>
          </cell>
          <cell r="H11">
            <v>1.445064872313407</v>
          </cell>
        </row>
        <row r="12">
          <cell r="A12" t="str">
            <v>Other Local Service Providers</v>
          </cell>
          <cell r="B12">
            <v>49.900822460000008</v>
          </cell>
          <cell r="C12">
            <v>17.55096357</v>
          </cell>
          <cell r="D12">
            <v>3.4305071699999998</v>
          </cell>
          <cell r="E12">
            <v>3.5786786400000001</v>
          </cell>
          <cell r="F12">
            <v>4.3192292759440676</v>
          </cell>
          <cell r="G12">
            <v>3.5655457799999999</v>
          </cell>
          <cell r="H12">
            <v>0.36697511347373302</v>
          </cell>
        </row>
        <row r="13">
          <cell r="A13" t="str">
            <v xml:space="preserve">    Total Local Competitors</v>
          </cell>
          <cell r="B13">
            <v>2938.2832963599999</v>
          </cell>
          <cell r="C13">
            <v>5536.6252508400003</v>
          </cell>
          <cell r="D13">
            <v>1964.7434932899998</v>
          </cell>
          <cell r="E13">
            <v>2005.4362204199999</v>
          </cell>
          <cell r="F13">
            <v>2.0711470616380239</v>
          </cell>
          <cell r="G13">
            <v>1978.7988796600005</v>
          </cell>
          <cell r="H13">
            <v>1.3282566899295747</v>
          </cell>
        </row>
        <row r="14">
          <cell r="A14" t="str">
            <v xml:space="preserve">      Fixed Local Service Providers</v>
          </cell>
          <cell r="B14">
            <v>10767.615156919999</v>
          </cell>
          <cell r="C14">
            <v>16868.65497992</v>
          </cell>
          <cell r="D14">
            <v>4448.725328640001</v>
          </cell>
          <cell r="E14">
            <v>4535.6687006900002</v>
          </cell>
          <cell r="F14">
            <v>1.9543434495781347</v>
          </cell>
          <cell r="G14">
            <v>4482.5945020500003</v>
          </cell>
          <cell r="H14">
            <v>1.1701515728414158</v>
          </cell>
        </row>
        <row r="15">
          <cell r="A15" t="str">
            <v>Payphone Service Providers</v>
          </cell>
          <cell r="B15">
            <v>10.358126910000003</v>
          </cell>
          <cell r="C15">
            <v>38.730386700000011</v>
          </cell>
          <cell r="D15">
            <v>2.0326626000000005</v>
          </cell>
          <cell r="E15">
            <v>2.1828784200000007</v>
          </cell>
          <cell r="F15">
            <v>7.3901010428390856</v>
          </cell>
          <cell r="G15">
            <v>2.1501196000000009</v>
          </cell>
          <cell r="H15">
            <v>1.5007166546636956</v>
          </cell>
        </row>
        <row r="16">
          <cell r="A16" t="str">
            <v>Wireless Telephony Including Cellular, Personal Communications Service (PCS) and SMR Telephony Carriers</v>
          </cell>
          <cell r="B16">
            <v>1432.6368835299997</v>
          </cell>
          <cell r="C16">
            <v>27106.58270087999</v>
          </cell>
          <cell r="D16">
            <v>7140.1739865900017</v>
          </cell>
          <cell r="E16">
            <v>7364.7330379499999</v>
          </cell>
          <cell r="F16">
            <v>3.1450081157930287</v>
          </cell>
          <cell r="G16">
            <v>7233.8762678699995</v>
          </cell>
          <cell r="H16">
            <v>1.7768026268664974</v>
          </cell>
        </row>
        <row r="17">
          <cell r="A17" t="str">
            <v>Paging &amp; Messaging Service Providers</v>
          </cell>
          <cell r="B17">
            <v>5.287117349999999</v>
          </cell>
          <cell r="C17">
            <v>69.983128120000018</v>
          </cell>
          <cell r="D17">
            <v>8.9213637999999982</v>
          </cell>
          <cell r="E17">
            <v>8.8689060399999988</v>
          </cell>
          <cell r="F17">
            <v>-0.58800157886173599</v>
          </cell>
          <cell r="G17">
            <v>8.7520418699999993</v>
          </cell>
          <cell r="H17">
            <v>1.3176841593870297</v>
          </cell>
        </row>
        <row r="18">
          <cell r="A18" t="str">
            <v>Specialized Mobile Radio (SMR) Dispatch Providers</v>
          </cell>
          <cell r="B18">
            <v>3.5303472299999998</v>
          </cell>
          <cell r="C18">
            <v>12.76585661</v>
          </cell>
          <cell r="D18">
            <v>1.2745621900000002</v>
          </cell>
          <cell r="E18">
            <v>1.1217226200000001</v>
          </cell>
          <cell r="F18">
            <v>-11.991534912862903</v>
          </cell>
          <cell r="G18">
            <v>1.1204485600000003</v>
          </cell>
          <cell r="H18">
            <v>0.11358066399693845</v>
          </cell>
        </row>
        <row r="19">
          <cell r="A19" t="str">
            <v>Wireless Data and Other Mobile Service Providers</v>
          </cell>
          <cell r="B19">
            <v>11.38579105</v>
          </cell>
          <cell r="C19">
            <v>15.284026460000002</v>
          </cell>
          <cell r="D19">
            <v>3.8003623600000003</v>
          </cell>
          <cell r="E19">
            <v>3.4532439500000001</v>
          </cell>
          <cell r="F19">
            <v>-9.1338240177707739</v>
          </cell>
          <cell r="G19">
            <v>3.4151604400000002</v>
          </cell>
          <cell r="H19">
            <v>1.1028328884786687</v>
          </cell>
        </row>
        <row r="20">
          <cell r="A20" t="str">
            <v xml:space="preserve">      Wireless Service Providers</v>
          </cell>
          <cell r="B20">
            <v>1452.8401391599998</v>
          </cell>
          <cell r="C20">
            <v>27204.61571206999</v>
          </cell>
          <cell r="D20">
            <v>7154.1702749400019</v>
          </cell>
          <cell r="E20">
            <v>7378.1769105599997</v>
          </cell>
          <cell r="F20">
            <v>3.131133688621583</v>
          </cell>
          <cell r="G20">
            <v>7247.1639187399996</v>
          </cell>
          <cell r="H20">
            <v>1.7756824403666436</v>
          </cell>
        </row>
        <row r="21">
          <cell r="A21" t="str">
            <v>Interexchange Carriers (IXCs)</v>
          </cell>
          <cell r="B21">
            <v>1544.5668454300001</v>
          </cell>
          <cell r="C21">
            <v>5563.7868703900012</v>
          </cell>
          <cell r="D21">
            <v>3899.3732122400011</v>
          </cell>
          <cell r="E21">
            <v>3739.1449763200003</v>
          </cell>
          <cell r="F21">
            <v>-4.1090766951224298</v>
          </cell>
          <cell r="G21">
            <v>3700.3817621699995</v>
          </cell>
          <cell r="H21">
            <v>1.036686579297891</v>
          </cell>
        </row>
        <row r="22">
          <cell r="A22" t="str">
            <v>Operator Service Providers (OSPs)</v>
          </cell>
          <cell r="B22">
            <v>1.87133649</v>
          </cell>
          <cell r="C22">
            <v>196.73188585</v>
          </cell>
          <cell r="D22">
            <v>34.201909470000004</v>
          </cell>
          <cell r="E22">
            <v>34.687597699999998</v>
          </cell>
          <cell r="F22">
            <v>1.4200617378570992</v>
          </cell>
          <cell r="G22">
            <v>31.45753302</v>
          </cell>
          <cell r="H22">
            <v>9.3118719489761563</v>
          </cell>
        </row>
        <row r="23">
          <cell r="A23" t="str">
            <v>Prepaid Calling Card Providers</v>
          </cell>
          <cell r="B23">
            <v>119.80403432999999</v>
          </cell>
          <cell r="C23">
            <v>321.42517843000002</v>
          </cell>
          <cell r="D23">
            <v>231.48358680000001</v>
          </cell>
          <cell r="E23">
            <v>256.02863645000002</v>
          </cell>
          <cell r="F23">
            <v>10.603365011449705</v>
          </cell>
          <cell r="G23">
            <v>240.62787650999999</v>
          </cell>
          <cell r="H23">
            <v>6.0152489789975707</v>
          </cell>
        </row>
        <row r="24">
          <cell r="A24" t="str">
            <v>Satellite Service Providers</v>
          </cell>
          <cell r="B24">
            <v>64.373352629999999</v>
          </cell>
          <cell r="C24">
            <v>93.204024529999984</v>
          </cell>
          <cell r="D24">
            <v>86.87206162999999</v>
          </cell>
          <cell r="E24">
            <v>90.643009949999993</v>
          </cell>
          <cell r="F24">
            <v>4.3408067556414025</v>
          </cell>
          <cell r="G24">
            <v>89.806941229999993</v>
          </cell>
          <cell r="H24">
            <v>0.92237528350083231</v>
          </cell>
        </row>
        <row r="25">
          <cell r="A25" t="str">
            <v>Toll Resellers</v>
          </cell>
          <cell r="B25">
            <v>449.72688755000007</v>
          </cell>
          <cell r="C25">
            <v>1579.4226295800004</v>
          </cell>
          <cell r="D25">
            <v>1070.4643090700001</v>
          </cell>
          <cell r="E25">
            <v>1099.7015843300001</v>
          </cell>
          <cell r="F25">
            <v>2.731270441459253</v>
          </cell>
          <cell r="G25">
            <v>1076.9249964400005</v>
          </cell>
          <cell r="H25">
            <v>2.0711607780283678</v>
          </cell>
        </row>
        <row r="26">
          <cell r="A26" t="str">
            <v>VoIP Toll Providers</v>
          </cell>
          <cell r="B26">
            <v>90.967546970000015</v>
          </cell>
          <cell r="C26">
            <v>118.28632992000004</v>
          </cell>
          <cell r="D26">
            <v>104.36806934000003</v>
          </cell>
          <cell r="E26">
            <v>85.80463161000003</v>
          </cell>
          <cell r="F26">
            <v>-17.786510613246914</v>
          </cell>
          <cell r="G26">
            <v>84.439135280000016</v>
          </cell>
          <cell r="H26">
            <v>1.591401657904062</v>
          </cell>
        </row>
        <row r="27">
          <cell r="A27" t="str">
            <v>Audio Bridge Service Providers</v>
          </cell>
          <cell r="B27">
            <v>43.167243299999996</v>
          </cell>
          <cell r="C27">
            <v>235.50655642999999</v>
          </cell>
          <cell r="D27">
            <v>228.39952731999995</v>
          </cell>
          <cell r="E27">
            <v>238.54019323999998</v>
          </cell>
          <cell r="F27">
            <v>4.4398804318856655</v>
          </cell>
          <cell r="G27">
            <v>237.27503076999997</v>
          </cell>
          <cell r="H27">
            <v>0.53037706258882011</v>
          </cell>
        </row>
        <row r="28">
          <cell r="A28" t="str">
            <v>Other Toll Providers</v>
          </cell>
          <cell r="B28">
            <v>297.58644381000005</v>
          </cell>
          <cell r="C28">
            <v>180.33241950000004</v>
          </cell>
          <cell r="D28">
            <v>161.51578868999999</v>
          </cell>
          <cell r="E28">
            <v>164.29578203</v>
          </cell>
          <cell r="F28">
            <v>1.7211898369488154</v>
          </cell>
          <cell r="G28">
            <v>163.65848893</v>
          </cell>
          <cell r="H28">
            <v>0.3878937682548817</v>
          </cell>
        </row>
        <row r="29">
          <cell r="A29" t="str">
            <v xml:space="preserve">      Toll Service Providers</v>
          </cell>
          <cell r="B29">
            <v>2612.06369051</v>
          </cell>
          <cell r="C29">
            <v>8288.6958946300037</v>
          </cell>
          <cell r="D29">
            <v>5816.678464560001</v>
          </cell>
          <cell r="E29">
            <v>5708.8464116300011</v>
          </cell>
          <cell r="F29">
            <v>-1.853842422045531</v>
          </cell>
          <cell r="G29">
            <v>5624.5717643500002</v>
          </cell>
          <cell r="H29">
            <v>1.4762115005987453</v>
          </cell>
        </row>
        <row r="30">
          <cell r="A30" t="str">
            <v xml:space="preserve">          All Filers</v>
          </cell>
          <cell r="B30">
            <v>14842.877113499997</v>
          </cell>
          <cell r="C30">
            <v>52400.696973319988</v>
          </cell>
          <cell r="D30">
            <v>17421.606730740004</v>
          </cell>
          <cell r="E30">
            <v>17624.874901300002</v>
          </cell>
          <cell r="F30">
            <v>1.1667590349249206</v>
          </cell>
          <cell r="G30">
            <v>17356.480304740002</v>
          </cell>
          <cell r="H30">
            <v>1.5228170302655764</v>
          </cell>
        </row>
        <row r="31">
          <cell r="A31" t="str">
            <v xml:space="preserve">         LIRE Exemption</v>
          </cell>
          <cell r="G31">
            <v>-830.93603501999939</v>
          </cell>
        </row>
        <row r="32">
          <cell r="A32" t="str">
            <v xml:space="preserve">        Total less LIRE</v>
          </cell>
          <cell r="G32">
            <v>16525.544269720001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6"/>
  <sheetViews>
    <sheetView tabSelected="1" zoomScale="83" zoomScaleNormal="83" zoomScaleSheetLayoutView="100" workbookViewId="0">
      <selection activeCell="C6" sqref="C6"/>
    </sheetView>
  </sheetViews>
  <sheetFormatPr defaultColWidth="14.3984375" defaultRowHeight="16.5" customHeight="1" x14ac:dyDescent="0.45"/>
  <cols>
    <col min="1" max="1" width="36.1328125" style="10" bestFit="1" customWidth="1"/>
    <col min="2" max="2" width="41.3984375" style="10" bestFit="1" customWidth="1"/>
    <col min="3" max="12" width="10" style="10" customWidth="1"/>
    <col min="13" max="14" width="8.86328125" style="10" customWidth="1"/>
    <col min="15" max="16384" width="14.3984375" style="10"/>
  </cols>
  <sheetData>
    <row r="1" spans="1:15" ht="16.5" customHeight="1" x14ac:dyDescent="0.45">
      <c r="A1" s="500" t="s">
        <v>290</v>
      </c>
      <c r="B1" s="500"/>
      <c r="C1" s="500"/>
      <c r="D1" s="500"/>
      <c r="E1" s="500"/>
      <c r="F1" s="500"/>
      <c r="G1" s="500"/>
      <c r="H1" s="500"/>
      <c r="I1" s="500"/>
      <c r="J1" s="500"/>
      <c r="K1" s="500"/>
      <c r="L1" s="500"/>
    </row>
    <row r="2" spans="1:15" ht="16.5" customHeight="1" x14ac:dyDescent="0.45">
      <c r="A2" s="500" t="s">
        <v>0</v>
      </c>
      <c r="B2" s="500"/>
      <c r="C2" s="500"/>
      <c r="D2" s="500"/>
      <c r="E2" s="500"/>
      <c r="F2" s="500"/>
      <c r="G2" s="500"/>
      <c r="H2" s="500"/>
      <c r="I2" s="500"/>
      <c r="J2" s="500"/>
      <c r="K2" s="500"/>
      <c r="L2" s="500"/>
    </row>
    <row r="3" spans="1:15" ht="16.5" customHeight="1" thickBot="1" x14ac:dyDescent="0.5"/>
    <row r="4" spans="1:15" ht="16.5" customHeight="1" thickTop="1" thickBot="1" x14ac:dyDescent="0.5">
      <c r="A4" s="11"/>
      <c r="B4" s="12"/>
      <c r="C4" s="397">
        <v>2012</v>
      </c>
      <c r="D4" s="398">
        <v>2013</v>
      </c>
      <c r="E4" s="398">
        <v>2014</v>
      </c>
      <c r="F4" s="398">
        <v>2015</v>
      </c>
      <c r="G4" s="399">
        <v>2016</v>
      </c>
      <c r="H4" s="399">
        <v>2017</v>
      </c>
      <c r="I4" s="399">
        <v>2018</v>
      </c>
      <c r="J4" s="398">
        <v>2019</v>
      </c>
      <c r="K4" s="400">
        <v>2020</v>
      </c>
      <c r="L4" s="401">
        <v>2021</v>
      </c>
    </row>
    <row r="5" spans="1:15" ht="16.5" customHeight="1" x14ac:dyDescent="0.45">
      <c r="A5" s="497" t="s">
        <v>1</v>
      </c>
      <c r="B5" s="393" t="s">
        <v>165</v>
      </c>
      <c r="C5" s="14">
        <v>35298</v>
      </c>
      <c r="D5" s="15">
        <v>32922</v>
      </c>
      <c r="E5" s="15">
        <v>30537</v>
      </c>
      <c r="F5" s="15">
        <v>28410</v>
      </c>
      <c r="G5" s="16">
        <v>25900</v>
      </c>
      <c r="H5" s="16">
        <v>23208</v>
      </c>
      <c r="I5" s="16">
        <v>20771</v>
      </c>
      <c r="J5" s="15">
        <v>18806</v>
      </c>
      <c r="K5" s="16">
        <v>16115</v>
      </c>
      <c r="L5" s="17">
        <v>14995</v>
      </c>
      <c r="M5" s="18"/>
      <c r="N5" s="19"/>
      <c r="O5" s="19"/>
    </row>
    <row r="6" spans="1:15" ht="16.5" customHeight="1" x14ac:dyDescent="0.45">
      <c r="A6" s="498"/>
      <c r="B6" s="394" t="s">
        <v>166</v>
      </c>
      <c r="C6" s="21">
        <v>368</v>
      </c>
      <c r="D6" s="22">
        <v>359</v>
      </c>
      <c r="E6" s="22">
        <v>322</v>
      </c>
      <c r="F6" s="22">
        <v>286</v>
      </c>
      <c r="G6" s="23">
        <v>271</v>
      </c>
      <c r="H6" s="23">
        <v>269</v>
      </c>
      <c r="I6" s="24">
        <v>265</v>
      </c>
      <c r="J6" s="22">
        <v>280</v>
      </c>
      <c r="K6" s="23">
        <v>286</v>
      </c>
      <c r="L6" s="25">
        <v>311</v>
      </c>
      <c r="M6" s="18"/>
      <c r="N6" s="19"/>
    </row>
    <row r="7" spans="1:15" ht="16.5" customHeight="1" x14ac:dyDescent="0.45">
      <c r="A7" s="498"/>
      <c r="B7" s="394" t="s">
        <v>167</v>
      </c>
      <c r="C7" s="21">
        <v>29072</v>
      </c>
      <c r="D7" s="22">
        <v>29632</v>
      </c>
      <c r="E7" s="22">
        <v>31222</v>
      </c>
      <c r="F7" s="22">
        <v>32191</v>
      </c>
      <c r="G7" s="23">
        <v>30472</v>
      </c>
      <c r="H7" s="23">
        <v>30272</v>
      </c>
      <c r="I7" s="24">
        <v>26906</v>
      </c>
      <c r="J7" s="22">
        <v>25560</v>
      </c>
      <c r="K7" s="23">
        <v>21608</v>
      </c>
      <c r="L7" s="25">
        <v>19619</v>
      </c>
      <c r="M7" s="18"/>
      <c r="N7" s="19"/>
    </row>
    <row r="8" spans="1:15" ht="16.5" customHeight="1" x14ac:dyDescent="0.45">
      <c r="A8" s="498"/>
      <c r="B8" s="394" t="s">
        <v>168</v>
      </c>
      <c r="C8" s="21">
        <v>8990</v>
      </c>
      <c r="D8" s="22">
        <v>10103</v>
      </c>
      <c r="E8" s="22">
        <v>11136</v>
      </c>
      <c r="F8" s="22">
        <v>11968</v>
      </c>
      <c r="G8" s="23">
        <v>14398</v>
      </c>
      <c r="H8" s="23">
        <v>14428</v>
      </c>
      <c r="I8" s="24">
        <v>14503</v>
      </c>
      <c r="J8" s="22">
        <v>14355</v>
      </c>
      <c r="K8" s="23">
        <v>14317</v>
      </c>
      <c r="L8" s="25">
        <v>13722</v>
      </c>
      <c r="M8" s="18"/>
      <c r="N8" s="19"/>
    </row>
    <row r="9" spans="1:15" ht="16.5" customHeight="1" x14ac:dyDescent="0.45">
      <c r="A9" s="498"/>
      <c r="B9" s="394" t="s">
        <v>169</v>
      </c>
      <c r="C9" s="21">
        <v>2462</v>
      </c>
      <c r="D9" s="22">
        <v>1746</v>
      </c>
      <c r="E9" s="22">
        <v>1450</v>
      </c>
      <c r="F9" s="22">
        <v>1493</v>
      </c>
      <c r="G9" s="23">
        <v>1510</v>
      </c>
      <c r="H9" s="23">
        <v>1749</v>
      </c>
      <c r="I9" s="24">
        <v>1710</v>
      </c>
      <c r="J9" s="22">
        <v>1265</v>
      </c>
      <c r="K9" s="23">
        <v>1164</v>
      </c>
      <c r="L9" s="25">
        <v>1117</v>
      </c>
      <c r="M9" s="18"/>
      <c r="N9" s="19"/>
    </row>
    <row r="10" spans="1:15" ht="16.5" customHeight="1" x14ac:dyDescent="0.45">
      <c r="A10" s="498"/>
      <c r="B10" s="394" t="s">
        <v>170</v>
      </c>
      <c r="C10" s="21">
        <v>6282</v>
      </c>
      <c r="D10" s="22">
        <v>5991</v>
      </c>
      <c r="E10" s="22">
        <v>5786</v>
      </c>
      <c r="F10" s="22">
        <v>6137</v>
      </c>
      <c r="G10" s="23">
        <v>6016</v>
      </c>
      <c r="H10" s="23">
        <v>5904</v>
      </c>
      <c r="I10" s="24">
        <v>5994</v>
      </c>
      <c r="J10" s="22">
        <v>6422</v>
      </c>
      <c r="K10" s="23">
        <v>6484</v>
      </c>
      <c r="L10" s="25">
        <v>7349</v>
      </c>
      <c r="M10" s="18"/>
      <c r="N10" s="19"/>
    </row>
    <row r="11" spans="1:15" ht="16.5" customHeight="1" x14ac:dyDescent="0.45">
      <c r="A11" s="498"/>
      <c r="B11" s="394" t="s">
        <v>171</v>
      </c>
      <c r="C11" s="21">
        <v>6195</v>
      </c>
      <c r="D11" s="22">
        <v>5968</v>
      </c>
      <c r="E11" s="22">
        <v>5511</v>
      </c>
      <c r="F11" s="22">
        <v>5175</v>
      </c>
      <c r="G11" s="23">
        <v>4787</v>
      </c>
      <c r="H11" s="23">
        <v>4431</v>
      </c>
      <c r="I11" s="24">
        <v>4049</v>
      </c>
      <c r="J11" s="22">
        <v>3700</v>
      </c>
      <c r="K11" s="23">
        <v>3345</v>
      </c>
      <c r="L11" s="25">
        <v>2940</v>
      </c>
      <c r="M11" s="18"/>
      <c r="N11" s="19"/>
    </row>
    <row r="12" spans="1:15" ht="16.5" customHeight="1" x14ac:dyDescent="0.45">
      <c r="A12" s="498"/>
      <c r="B12" s="394" t="s">
        <v>172</v>
      </c>
      <c r="C12" s="21">
        <v>6787</v>
      </c>
      <c r="D12" s="22">
        <v>6384</v>
      </c>
      <c r="E12" s="22">
        <v>5006</v>
      </c>
      <c r="F12" s="22">
        <v>4836</v>
      </c>
      <c r="G12" s="23">
        <v>3809</v>
      </c>
      <c r="H12" s="23">
        <v>3312</v>
      </c>
      <c r="I12" s="24">
        <v>2850</v>
      </c>
      <c r="J12" s="22">
        <v>2575</v>
      </c>
      <c r="K12" s="23">
        <v>2257</v>
      </c>
      <c r="L12" s="25">
        <v>1793</v>
      </c>
      <c r="M12" s="18"/>
      <c r="N12" s="19"/>
    </row>
    <row r="13" spans="1:15" ht="16.5" customHeight="1" thickBot="1" x14ac:dyDescent="0.5">
      <c r="A13" s="498"/>
      <c r="B13" s="395" t="s">
        <v>2</v>
      </c>
      <c r="C13" s="27">
        <v>95455</v>
      </c>
      <c r="D13" s="28">
        <v>93105</v>
      </c>
      <c r="E13" s="28">
        <v>90969</v>
      </c>
      <c r="F13" s="28">
        <v>90495</v>
      </c>
      <c r="G13" s="28">
        <v>87162</v>
      </c>
      <c r="H13" s="29">
        <v>83572</v>
      </c>
      <c r="I13" s="30">
        <v>77048</v>
      </c>
      <c r="J13" s="28">
        <v>72964</v>
      </c>
      <c r="K13" s="29">
        <v>65576</v>
      </c>
      <c r="L13" s="31">
        <v>61847</v>
      </c>
      <c r="M13" s="19"/>
      <c r="N13" s="19"/>
      <c r="O13" s="19"/>
    </row>
    <row r="14" spans="1:15" ht="16.5" customHeight="1" thickBot="1" x14ac:dyDescent="0.5">
      <c r="A14" s="168" t="s">
        <v>3</v>
      </c>
      <c r="B14" s="392" t="s">
        <v>173</v>
      </c>
      <c r="C14" s="33">
        <v>105147</v>
      </c>
      <c r="D14" s="34">
        <v>98160</v>
      </c>
      <c r="E14" s="34">
        <v>86996</v>
      </c>
      <c r="F14" s="34">
        <v>75262</v>
      </c>
      <c r="G14" s="35">
        <v>65636</v>
      </c>
      <c r="H14" s="35">
        <v>56952</v>
      </c>
      <c r="I14" s="36">
        <v>52890</v>
      </c>
      <c r="J14" s="34">
        <v>39631</v>
      </c>
      <c r="K14" s="35">
        <v>33379</v>
      </c>
      <c r="L14" s="37">
        <v>28688</v>
      </c>
      <c r="M14" s="19"/>
      <c r="N14" s="19"/>
      <c r="O14" s="19"/>
    </row>
    <row r="15" spans="1:15" ht="16.5" customHeight="1" x14ac:dyDescent="0.45">
      <c r="A15" s="497" t="s">
        <v>4</v>
      </c>
      <c r="B15" s="393" t="s">
        <v>174</v>
      </c>
      <c r="C15" s="38">
        <v>3373</v>
      </c>
      <c r="D15" s="39">
        <v>3064</v>
      </c>
      <c r="E15" s="39">
        <v>2699</v>
      </c>
      <c r="F15" s="39">
        <v>2351</v>
      </c>
      <c r="G15" s="40">
        <v>1876</v>
      </c>
      <c r="H15" s="40">
        <v>1844</v>
      </c>
      <c r="I15" s="41">
        <v>1810</v>
      </c>
      <c r="J15" s="39">
        <v>1711</v>
      </c>
      <c r="K15" s="40">
        <v>1464</v>
      </c>
      <c r="L15" s="42">
        <v>1481</v>
      </c>
      <c r="N15" s="19"/>
    </row>
    <row r="16" spans="1:15" ht="16.5" customHeight="1" x14ac:dyDescent="0.45">
      <c r="A16" s="498"/>
      <c r="B16" s="394" t="s">
        <v>175</v>
      </c>
      <c r="C16" s="21">
        <v>4693</v>
      </c>
      <c r="D16" s="22">
        <v>4999</v>
      </c>
      <c r="E16" s="22">
        <v>5139</v>
      </c>
      <c r="F16" s="22">
        <v>5238</v>
      </c>
      <c r="G16" s="23">
        <v>3447</v>
      </c>
      <c r="H16" s="23">
        <v>3768</v>
      </c>
      <c r="I16" s="24">
        <v>3925</v>
      </c>
      <c r="J16" s="22">
        <v>3518</v>
      </c>
      <c r="K16" s="23">
        <v>2491</v>
      </c>
      <c r="L16" s="25">
        <v>2373</v>
      </c>
      <c r="N16" s="19"/>
    </row>
    <row r="17" spans="1:17" ht="16.5" customHeight="1" x14ac:dyDescent="0.45">
      <c r="A17" s="498"/>
      <c r="B17" s="394" t="s">
        <v>176</v>
      </c>
      <c r="C17" s="21">
        <v>20718</v>
      </c>
      <c r="D17" s="22">
        <v>18346</v>
      </c>
      <c r="E17" s="22">
        <v>17354</v>
      </c>
      <c r="F17" s="22">
        <v>16261</v>
      </c>
      <c r="G17" s="23">
        <v>14850</v>
      </c>
      <c r="H17" s="23">
        <v>11841</v>
      </c>
      <c r="I17" s="24">
        <v>11068</v>
      </c>
      <c r="J17" s="22">
        <v>9913</v>
      </c>
      <c r="K17" s="23">
        <v>9054</v>
      </c>
      <c r="L17" s="25">
        <v>7749</v>
      </c>
      <c r="N17" s="19"/>
    </row>
    <row r="18" spans="1:17" ht="16.5" customHeight="1" x14ac:dyDescent="0.45">
      <c r="A18" s="498"/>
      <c r="B18" s="394" t="s">
        <v>177</v>
      </c>
      <c r="C18" s="21">
        <v>12221</v>
      </c>
      <c r="D18" s="22">
        <v>12542</v>
      </c>
      <c r="E18" s="22">
        <v>12293</v>
      </c>
      <c r="F18" s="22">
        <v>12778</v>
      </c>
      <c r="G18" s="23">
        <v>13353</v>
      </c>
      <c r="H18" s="23">
        <v>13316</v>
      </c>
      <c r="I18" s="24">
        <v>12850</v>
      </c>
      <c r="J18" s="22">
        <v>11991</v>
      </c>
      <c r="K18" s="23">
        <v>10698</v>
      </c>
      <c r="L18" s="25">
        <v>9709</v>
      </c>
      <c r="N18" s="19"/>
    </row>
    <row r="19" spans="1:17" ht="16.5" customHeight="1" x14ac:dyDescent="0.45">
      <c r="A19" s="498"/>
      <c r="B19" s="394" t="s">
        <v>178</v>
      </c>
      <c r="C19" s="21">
        <v>5155</v>
      </c>
      <c r="D19" s="22">
        <v>3886</v>
      </c>
      <c r="E19" s="22">
        <v>3965</v>
      </c>
      <c r="F19" s="22">
        <v>3050</v>
      </c>
      <c r="G19" s="23">
        <v>2816</v>
      </c>
      <c r="H19" s="23">
        <v>3306</v>
      </c>
      <c r="I19" s="24">
        <v>2233</v>
      </c>
      <c r="J19" s="22">
        <v>2273</v>
      </c>
      <c r="K19" s="23">
        <v>2268</v>
      </c>
      <c r="L19" s="25">
        <v>1838</v>
      </c>
      <c r="N19" s="19"/>
    </row>
    <row r="20" spans="1:17" ht="16.5" customHeight="1" thickBot="1" x14ac:dyDescent="0.5">
      <c r="A20" s="499"/>
      <c r="B20" s="396" t="s">
        <v>5</v>
      </c>
      <c r="C20" s="44">
        <v>46159</v>
      </c>
      <c r="D20" s="45">
        <v>42837</v>
      </c>
      <c r="E20" s="45">
        <v>41450</v>
      </c>
      <c r="F20" s="45">
        <v>39678</v>
      </c>
      <c r="G20" s="45">
        <v>36342</v>
      </c>
      <c r="H20" s="46">
        <v>34075</v>
      </c>
      <c r="I20" s="47">
        <v>31885</v>
      </c>
      <c r="J20" s="45">
        <v>29405</v>
      </c>
      <c r="K20" s="46">
        <v>25975</v>
      </c>
      <c r="L20" s="48">
        <v>23151</v>
      </c>
      <c r="M20" s="19"/>
      <c r="N20" s="19"/>
      <c r="O20" s="19"/>
    </row>
    <row r="21" spans="1:17" ht="16.5" customHeight="1" x14ac:dyDescent="0.45">
      <c r="A21" s="493" t="s">
        <v>6</v>
      </c>
      <c r="B21" s="494"/>
      <c r="C21" s="33">
        <v>246761</v>
      </c>
      <c r="D21" s="34">
        <v>234102</v>
      </c>
      <c r="E21" s="34">
        <v>219416</v>
      </c>
      <c r="F21" s="34">
        <v>205436</v>
      </c>
      <c r="G21" s="34">
        <v>189141</v>
      </c>
      <c r="H21" s="35">
        <v>174599</v>
      </c>
      <c r="I21" s="36">
        <v>161824</v>
      </c>
      <c r="J21" s="34">
        <v>142000</v>
      </c>
      <c r="K21" s="35">
        <v>124930</v>
      </c>
      <c r="L21" s="37">
        <v>113685</v>
      </c>
      <c r="N21" s="19"/>
      <c r="O21" s="19"/>
    </row>
    <row r="22" spans="1:17" s="327" customFormat="1" ht="16.5" customHeight="1" thickBot="1" x14ac:dyDescent="0.5">
      <c r="A22" s="491" t="s">
        <v>234</v>
      </c>
      <c r="B22" s="492"/>
      <c r="C22" s="322">
        <v>9964</v>
      </c>
      <c r="D22" s="323">
        <v>8986</v>
      </c>
      <c r="E22" s="323">
        <v>9083</v>
      </c>
      <c r="F22" s="323">
        <v>9041</v>
      </c>
      <c r="G22" s="323">
        <v>9135</v>
      </c>
      <c r="H22" s="324">
        <v>8319</v>
      </c>
      <c r="I22" s="325">
        <v>8438</v>
      </c>
      <c r="J22" s="323">
        <v>8447</v>
      </c>
      <c r="K22" s="324">
        <v>8059</v>
      </c>
      <c r="L22" s="326">
        <v>9126</v>
      </c>
      <c r="N22" s="328"/>
      <c r="O22" s="328"/>
    </row>
    <row r="23" spans="1:17" ht="16.5" customHeight="1" x14ac:dyDescent="0.45">
      <c r="A23" s="493" t="s">
        <v>179</v>
      </c>
      <c r="B23" s="494"/>
      <c r="C23" s="33">
        <v>256725</v>
      </c>
      <c r="D23" s="34">
        <v>243088</v>
      </c>
      <c r="E23" s="34">
        <v>228499</v>
      </c>
      <c r="F23" s="34">
        <v>214477</v>
      </c>
      <c r="G23" s="35">
        <v>198276</v>
      </c>
      <c r="H23" s="35">
        <v>182918</v>
      </c>
      <c r="I23" s="36">
        <v>170262</v>
      </c>
      <c r="J23" s="34">
        <v>150447</v>
      </c>
      <c r="K23" s="35">
        <v>132989</v>
      </c>
      <c r="L23" s="37">
        <v>122812</v>
      </c>
      <c r="N23" s="19"/>
      <c r="O23" s="19"/>
    </row>
    <row r="24" spans="1:17" s="327" customFormat="1" ht="16.5" customHeight="1" thickBot="1" x14ac:dyDescent="0.5">
      <c r="A24" s="491" t="s">
        <v>235</v>
      </c>
      <c r="B24" s="492"/>
      <c r="C24" s="322">
        <v>219548</v>
      </c>
      <c r="D24" s="323">
        <v>251892</v>
      </c>
      <c r="E24" s="323">
        <v>268804</v>
      </c>
      <c r="F24" s="323">
        <v>301121</v>
      </c>
      <c r="G24" s="324">
        <v>311404</v>
      </c>
      <c r="H24" s="324">
        <v>321597</v>
      </c>
      <c r="I24" s="329">
        <v>337212</v>
      </c>
      <c r="J24" s="323">
        <v>361245</v>
      </c>
      <c r="K24" s="324">
        <v>379509</v>
      </c>
      <c r="L24" s="330">
        <v>422670</v>
      </c>
      <c r="N24" s="328"/>
    </row>
    <row r="25" spans="1:17" ht="16.5" customHeight="1" thickBot="1" x14ac:dyDescent="0.5">
      <c r="A25" s="495" t="s">
        <v>7</v>
      </c>
      <c r="B25" s="496"/>
      <c r="C25" s="49">
        <v>476272</v>
      </c>
      <c r="D25" s="50">
        <v>494981</v>
      </c>
      <c r="E25" s="50">
        <v>497303</v>
      </c>
      <c r="F25" s="50">
        <v>515598</v>
      </c>
      <c r="G25" s="51">
        <v>509679</v>
      </c>
      <c r="H25" s="51">
        <v>504516</v>
      </c>
      <c r="I25" s="52">
        <v>507474</v>
      </c>
      <c r="J25" s="50">
        <v>511692</v>
      </c>
      <c r="K25" s="51">
        <v>512497</v>
      </c>
      <c r="L25" s="53">
        <v>545482</v>
      </c>
      <c r="M25" s="18"/>
      <c r="N25" s="19"/>
      <c r="O25" s="18"/>
      <c r="P25" s="18"/>
      <c r="Q25" s="18"/>
    </row>
    <row r="26" spans="1:17" ht="16.5" customHeight="1" x14ac:dyDescent="0.45">
      <c r="A26" s="54"/>
      <c r="B26" s="55"/>
      <c r="C26" s="56"/>
      <c r="D26" s="56"/>
      <c r="E26" s="56"/>
      <c r="F26" s="56"/>
      <c r="G26" s="56"/>
      <c r="H26" s="57"/>
      <c r="I26" s="57"/>
      <c r="L26" s="18"/>
      <c r="M26" s="19"/>
      <c r="N26" s="18"/>
      <c r="O26" s="18"/>
      <c r="P26" s="18"/>
    </row>
  </sheetData>
  <mergeCells count="9">
    <mergeCell ref="A1:L1"/>
    <mergeCell ref="A2:L2"/>
    <mergeCell ref="A21:B21"/>
    <mergeCell ref="A22:B22"/>
    <mergeCell ref="A23:B23"/>
    <mergeCell ref="A24:B24"/>
    <mergeCell ref="A25:B25"/>
    <mergeCell ref="A5:A13"/>
    <mergeCell ref="A15:A20"/>
  </mergeCells>
  <printOptions horizontalCentered="1"/>
  <pageMargins left="0" right="0" top="0" bottom="0" header="0" footer="0"/>
  <pageSetup scale="78" orientation="landscape" useFirstPageNumber="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96574-4546-4DD7-B15A-70CDACC430E6}">
  <sheetPr published="0"/>
  <dimension ref="A2:C8"/>
  <sheetViews>
    <sheetView zoomScaleNormal="100" workbookViewId="0">
      <selection activeCell="B1" sqref="B1"/>
    </sheetView>
  </sheetViews>
  <sheetFormatPr defaultColWidth="9.1328125" defaultRowHeight="13.15" x14ac:dyDescent="0.4"/>
  <cols>
    <col min="1" max="1" width="1.86328125" style="243" bestFit="1" customWidth="1"/>
    <col min="2" max="2" width="137" style="243" customWidth="1"/>
    <col min="3" max="12" width="10.59765625" style="243" customWidth="1"/>
    <col min="13" max="16384" width="9.1328125" style="243"/>
  </cols>
  <sheetData>
    <row r="2" spans="1:3" s="315" customFormat="1" ht="63.75" customHeight="1" x14ac:dyDescent="0.4">
      <c r="A2" s="314">
        <v>1</v>
      </c>
      <c r="B2" s="516" t="s">
        <v>394</v>
      </c>
      <c r="C2" s="518"/>
    </row>
    <row r="3" spans="1:3" s="315" customFormat="1" ht="15" x14ac:dyDescent="0.4">
      <c r="A3" s="314">
        <v>2</v>
      </c>
      <c r="B3" s="517"/>
      <c r="C3" s="519"/>
    </row>
    <row r="4" spans="1:3" s="315" customFormat="1" ht="15" x14ac:dyDescent="0.4">
      <c r="A4" s="314">
        <v>3</v>
      </c>
      <c r="B4" s="462" t="s">
        <v>395</v>
      </c>
      <c r="C4" s="463"/>
    </row>
    <row r="5" spans="1:3" s="315" customFormat="1" ht="15" x14ac:dyDescent="0.4">
      <c r="A5" s="314">
        <v>4</v>
      </c>
      <c r="B5" s="462" t="s">
        <v>396</v>
      </c>
      <c r="C5" s="463"/>
    </row>
    <row r="6" spans="1:3" s="315" customFormat="1" ht="52.5" x14ac:dyDescent="0.4">
      <c r="A6" s="314">
        <v>5</v>
      </c>
      <c r="B6" s="462" t="s">
        <v>397</v>
      </c>
      <c r="C6" s="463"/>
    </row>
    <row r="7" spans="1:3" s="315" customFormat="1" ht="26.25" x14ac:dyDescent="0.4">
      <c r="A7" s="316"/>
      <c r="B7" s="462" t="s">
        <v>398</v>
      </c>
      <c r="C7" s="463"/>
    </row>
    <row r="8" spans="1:3" s="315" customFormat="1" x14ac:dyDescent="0.4">
      <c r="A8" s="316"/>
      <c r="B8" s="464" t="s">
        <v>399</v>
      </c>
      <c r="C8" s="465"/>
    </row>
  </sheetData>
  <mergeCells count="2">
    <mergeCell ref="B2:B3"/>
    <mergeCell ref="C2:C3"/>
  </mergeCell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96486-05BC-49C6-A84E-1CF6443D9C47}">
  <sheetPr>
    <tabColor theme="2"/>
    <pageSetUpPr fitToPage="1"/>
  </sheetPr>
  <dimension ref="A1:E68"/>
  <sheetViews>
    <sheetView zoomScale="90" zoomScaleNormal="90" zoomScaleSheetLayoutView="85" workbookViewId="0"/>
  </sheetViews>
  <sheetFormatPr defaultColWidth="12.1328125" defaultRowHeight="16.5" customHeight="1" x14ac:dyDescent="0.45"/>
  <cols>
    <col min="1" max="1" width="12.1328125" style="365"/>
    <col min="2" max="4" width="24.1328125" style="365" customWidth="1"/>
    <col min="5" max="16384" width="12.1328125" style="365"/>
  </cols>
  <sheetData>
    <row r="1" spans="2:4" ht="16.5" customHeight="1" x14ac:dyDescent="0.45">
      <c r="B1" s="520" t="s">
        <v>45</v>
      </c>
      <c r="C1" s="520"/>
      <c r="D1" s="520"/>
    </row>
    <row r="2" spans="2:4" ht="16.5" customHeight="1" x14ac:dyDescent="0.45">
      <c r="B2" s="520" t="s">
        <v>188</v>
      </c>
      <c r="C2" s="520"/>
      <c r="D2" s="520"/>
    </row>
    <row r="3" spans="2:4" ht="16.5" customHeight="1" thickBot="1" x14ac:dyDescent="0.5">
      <c r="B3" s="375"/>
      <c r="C3" s="375"/>
      <c r="D3" s="375"/>
    </row>
    <row r="4" spans="2:4" ht="16.5" customHeight="1" thickBot="1" x14ac:dyDescent="0.5">
      <c r="B4" s="89" t="s">
        <v>46</v>
      </c>
      <c r="C4" s="374" t="s">
        <v>47</v>
      </c>
      <c r="D4" s="90" t="s">
        <v>48</v>
      </c>
    </row>
    <row r="5" spans="2:4" ht="16.5" hidden="1" customHeight="1" x14ac:dyDescent="0.45">
      <c r="B5" s="91">
        <v>2010</v>
      </c>
      <c r="C5" s="370" t="s">
        <v>49</v>
      </c>
      <c r="D5" s="92">
        <v>14.1</v>
      </c>
    </row>
    <row r="6" spans="2:4" ht="16.5" hidden="1" customHeight="1" x14ac:dyDescent="0.45">
      <c r="B6" s="91"/>
      <c r="C6" s="370" t="s">
        <v>50</v>
      </c>
      <c r="D6" s="92">
        <v>15.3</v>
      </c>
    </row>
    <row r="7" spans="2:4" ht="16.5" hidden="1" customHeight="1" x14ac:dyDescent="0.45">
      <c r="B7" s="91"/>
      <c r="C7" s="370" t="s">
        <v>51</v>
      </c>
      <c r="D7" s="92">
        <v>13.6</v>
      </c>
    </row>
    <row r="8" spans="2:4" ht="16.5" hidden="1" customHeight="1" x14ac:dyDescent="0.45">
      <c r="B8" s="93"/>
      <c r="C8" s="372" t="s">
        <v>52</v>
      </c>
      <c r="D8" s="94">
        <v>12.9</v>
      </c>
    </row>
    <row r="9" spans="2:4" ht="16.5" hidden="1" customHeight="1" x14ac:dyDescent="0.45">
      <c r="B9" s="91">
        <v>2011</v>
      </c>
      <c r="C9" s="370" t="s">
        <v>49</v>
      </c>
      <c r="D9" s="92">
        <v>15.5</v>
      </c>
    </row>
    <row r="10" spans="2:4" ht="16.5" hidden="1" customHeight="1" x14ac:dyDescent="0.45">
      <c r="B10" s="91"/>
      <c r="C10" s="370" t="s">
        <v>50</v>
      </c>
      <c r="D10" s="92">
        <v>14.9</v>
      </c>
    </row>
    <row r="11" spans="2:4" ht="16.5" hidden="1" customHeight="1" x14ac:dyDescent="0.45">
      <c r="B11" s="91"/>
      <c r="C11" s="370" t="s">
        <v>51</v>
      </c>
      <c r="D11" s="92">
        <v>14.4</v>
      </c>
    </row>
    <row r="12" spans="2:4" ht="16.5" hidden="1" customHeight="1" x14ac:dyDescent="0.45">
      <c r="B12" s="93"/>
      <c r="C12" s="372" t="s">
        <v>52</v>
      </c>
      <c r="D12" s="94">
        <v>15.3</v>
      </c>
    </row>
    <row r="13" spans="2:4" ht="16.5" hidden="1" customHeight="1" x14ac:dyDescent="0.45">
      <c r="B13" s="91">
        <v>2012</v>
      </c>
      <c r="C13" s="370" t="s">
        <v>49</v>
      </c>
      <c r="D13" s="92">
        <v>17.899999999999999</v>
      </c>
    </row>
    <row r="14" spans="2:4" ht="16.5" hidden="1" customHeight="1" x14ac:dyDescent="0.45">
      <c r="B14" s="91"/>
      <c r="C14" s="370" t="s">
        <v>50</v>
      </c>
      <c r="D14" s="92">
        <v>17.399999999999999</v>
      </c>
    </row>
    <row r="15" spans="2:4" ht="16.5" hidden="1" customHeight="1" x14ac:dyDescent="0.45">
      <c r="B15" s="91"/>
      <c r="C15" s="370" t="s">
        <v>51</v>
      </c>
      <c r="D15" s="92">
        <v>15.7</v>
      </c>
    </row>
    <row r="16" spans="2:4" ht="16.5" hidden="1" customHeight="1" x14ac:dyDescent="0.45">
      <c r="B16" s="93"/>
      <c r="C16" s="372" t="s">
        <v>52</v>
      </c>
      <c r="D16" s="94">
        <v>17.399999999999999</v>
      </c>
    </row>
    <row r="17" spans="2:4" ht="16.5" customHeight="1" x14ac:dyDescent="0.45">
      <c r="B17" s="91">
        <v>2013</v>
      </c>
      <c r="C17" s="370" t="s">
        <v>49</v>
      </c>
      <c r="D17" s="92">
        <v>16.100000000000001</v>
      </c>
    </row>
    <row r="18" spans="2:4" ht="16.5" customHeight="1" x14ac:dyDescent="0.45">
      <c r="B18" s="91"/>
      <c r="C18" s="370" t="s">
        <v>50</v>
      </c>
      <c r="D18" s="92">
        <v>15.5</v>
      </c>
    </row>
    <row r="19" spans="2:4" ht="16.5" customHeight="1" x14ac:dyDescent="0.45">
      <c r="B19" s="91"/>
      <c r="C19" s="370" t="s">
        <v>51</v>
      </c>
      <c r="D19" s="92">
        <v>15.1</v>
      </c>
    </row>
    <row r="20" spans="2:4" ht="16.5" customHeight="1" x14ac:dyDescent="0.45">
      <c r="B20" s="93"/>
      <c r="C20" s="372" t="s">
        <v>52</v>
      </c>
      <c r="D20" s="94">
        <v>15.6</v>
      </c>
    </row>
    <row r="21" spans="2:4" ht="16.5" customHeight="1" x14ac:dyDescent="0.45">
      <c r="B21" s="91">
        <v>2014</v>
      </c>
      <c r="C21" s="370" t="s">
        <v>49</v>
      </c>
      <c r="D21" s="92">
        <v>16.399999999999999</v>
      </c>
    </row>
    <row r="22" spans="2:4" ht="16.5" customHeight="1" x14ac:dyDescent="0.45">
      <c r="B22" s="91"/>
      <c r="C22" s="370" t="s">
        <v>50</v>
      </c>
      <c r="D22" s="92">
        <v>16.600000000000001</v>
      </c>
    </row>
    <row r="23" spans="2:4" ht="16.5" customHeight="1" x14ac:dyDescent="0.45">
      <c r="B23" s="91"/>
      <c r="C23" s="370" t="s">
        <v>51</v>
      </c>
      <c r="D23" s="92">
        <v>15.7</v>
      </c>
    </row>
    <row r="24" spans="2:4" ht="16.5" customHeight="1" x14ac:dyDescent="0.45">
      <c r="B24" s="93"/>
      <c r="C24" s="372" t="s">
        <v>52</v>
      </c>
      <c r="D24" s="94">
        <v>16.100000000000001</v>
      </c>
    </row>
    <row r="25" spans="2:4" ht="16.5" customHeight="1" x14ac:dyDescent="0.45">
      <c r="B25" s="91">
        <v>2015</v>
      </c>
      <c r="C25" s="370" t="s">
        <v>49</v>
      </c>
      <c r="D25" s="92">
        <v>16.8</v>
      </c>
    </row>
    <row r="26" spans="2:4" ht="16.5" customHeight="1" x14ac:dyDescent="0.45">
      <c r="B26" s="91"/>
      <c r="C26" s="370" t="s">
        <v>50</v>
      </c>
      <c r="D26" s="92">
        <v>17.399999999999999</v>
      </c>
    </row>
    <row r="27" spans="2:4" ht="16.5" customHeight="1" x14ac:dyDescent="0.45">
      <c r="B27" s="91"/>
      <c r="C27" s="370" t="s">
        <v>51</v>
      </c>
      <c r="D27" s="92">
        <v>17.100000000000001</v>
      </c>
    </row>
    <row r="28" spans="2:4" ht="16.5" customHeight="1" x14ac:dyDescent="0.45">
      <c r="B28" s="93"/>
      <c r="C28" s="372" t="s">
        <v>52</v>
      </c>
      <c r="D28" s="94">
        <v>16.7</v>
      </c>
    </row>
    <row r="29" spans="2:4" ht="16.5" customHeight="1" x14ac:dyDescent="0.45">
      <c r="B29" s="91">
        <v>2016</v>
      </c>
      <c r="C29" s="370" t="s">
        <v>49</v>
      </c>
      <c r="D29" s="92">
        <v>18.2</v>
      </c>
    </row>
    <row r="30" spans="2:4" ht="16.5" customHeight="1" x14ac:dyDescent="0.45">
      <c r="B30" s="91"/>
      <c r="C30" s="370" t="s">
        <v>50</v>
      </c>
      <c r="D30" s="92">
        <v>17.899999999999999</v>
      </c>
    </row>
    <row r="31" spans="2:4" ht="16.5" customHeight="1" x14ac:dyDescent="0.45">
      <c r="B31" s="91"/>
      <c r="C31" s="370" t="s">
        <v>51</v>
      </c>
      <c r="D31" s="92">
        <v>17.899999999999999</v>
      </c>
    </row>
    <row r="32" spans="2:4" ht="16.5" customHeight="1" x14ac:dyDescent="0.45">
      <c r="B32" s="93"/>
      <c r="C32" s="372" t="s">
        <v>52</v>
      </c>
      <c r="D32" s="94">
        <v>17.399999999999999</v>
      </c>
    </row>
    <row r="33" spans="2:5" ht="16.5" customHeight="1" x14ac:dyDescent="0.45">
      <c r="B33" s="91">
        <v>2017</v>
      </c>
      <c r="C33" s="370" t="s">
        <v>49</v>
      </c>
      <c r="D33" s="92">
        <v>16.7</v>
      </c>
    </row>
    <row r="34" spans="2:5" ht="16.5" customHeight="1" x14ac:dyDescent="0.45">
      <c r="B34" s="91"/>
      <c r="C34" s="370" t="s">
        <v>50</v>
      </c>
      <c r="D34" s="92">
        <v>17.399999999999999</v>
      </c>
    </row>
    <row r="35" spans="2:5" ht="16.5" customHeight="1" x14ac:dyDescent="0.45">
      <c r="B35" s="91"/>
      <c r="C35" s="370" t="s">
        <v>51</v>
      </c>
      <c r="D35" s="92">
        <v>17.100000000000001</v>
      </c>
    </row>
    <row r="36" spans="2:5" ht="16.5" customHeight="1" x14ac:dyDescent="0.45">
      <c r="B36" s="93"/>
      <c r="C36" s="372" t="s">
        <v>52</v>
      </c>
      <c r="D36" s="94">
        <v>18.8</v>
      </c>
    </row>
    <row r="37" spans="2:5" ht="16.5" customHeight="1" x14ac:dyDescent="0.45">
      <c r="B37" s="91">
        <v>2018</v>
      </c>
      <c r="C37" s="370" t="s">
        <v>49</v>
      </c>
      <c r="D37" s="92">
        <v>19.5</v>
      </c>
    </row>
    <row r="38" spans="2:5" ht="16.5" customHeight="1" x14ac:dyDescent="0.45">
      <c r="B38" s="91"/>
      <c r="C38" s="370" t="s">
        <v>50</v>
      </c>
      <c r="D38" s="92">
        <v>18.399999999999999</v>
      </c>
    </row>
    <row r="39" spans="2:5" ht="16.5" customHeight="1" x14ac:dyDescent="0.45">
      <c r="B39" s="91"/>
      <c r="C39" s="370" t="s">
        <v>51</v>
      </c>
      <c r="D39" s="92">
        <v>17.899999999999999</v>
      </c>
    </row>
    <row r="40" spans="2:5" ht="16.5" customHeight="1" x14ac:dyDescent="0.45">
      <c r="B40" s="93"/>
      <c r="C40" s="372" t="s">
        <v>52</v>
      </c>
      <c r="D40" s="94">
        <v>20.100000000000001</v>
      </c>
    </row>
    <row r="41" spans="2:5" ht="16.5" customHeight="1" x14ac:dyDescent="0.45">
      <c r="B41" s="91">
        <v>2019</v>
      </c>
      <c r="C41" s="370" t="s">
        <v>49</v>
      </c>
      <c r="D41" s="92">
        <v>20</v>
      </c>
      <c r="E41" s="373"/>
    </row>
    <row r="42" spans="2:5" ht="16.5" customHeight="1" x14ac:dyDescent="0.45">
      <c r="B42" s="91"/>
      <c r="C42" s="370" t="s">
        <v>50</v>
      </c>
      <c r="D42" s="92">
        <v>18.8</v>
      </c>
    </row>
    <row r="43" spans="2:5" ht="16.5" customHeight="1" x14ac:dyDescent="0.45">
      <c r="B43" s="91"/>
      <c r="C43" s="370" t="s">
        <v>51</v>
      </c>
      <c r="D43" s="92">
        <v>24.4</v>
      </c>
    </row>
    <row r="44" spans="2:5" ht="16.5" customHeight="1" x14ac:dyDescent="0.45">
      <c r="B44" s="93"/>
      <c r="C44" s="372" t="s">
        <v>52</v>
      </c>
      <c r="D44" s="94">
        <v>25</v>
      </c>
    </row>
    <row r="45" spans="2:5" ht="16.5" customHeight="1" x14ac:dyDescent="0.45">
      <c r="B45" s="91">
        <v>2020</v>
      </c>
      <c r="C45" s="370" t="s">
        <v>49</v>
      </c>
      <c r="D45" s="92">
        <v>21.2</v>
      </c>
    </row>
    <row r="46" spans="2:5" ht="16.5" customHeight="1" x14ac:dyDescent="0.45">
      <c r="B46" s="91"/>
      <c r="C46" s="370" t="s">
        <v>50</v>
      </c>
      <c r="D46" s="92">
        <v>19.600000000000001</v>
      </c>
    </row>
    <row r="47" spans="2:5" ht="16.5" customHeight="1" x14ac:dyDescent="0.45">
      <c r="B47" s="91"/>
      <c r="C47" s="370" t="s">
        <v>51</v>
      </c>
      <c r="D47" s="92">
        <v>26.5</v>
      </c>
    </row>
    <row r="48" spans="2:5" ht="16.5" customHeight="1" x14ac:dyDescent="0.45">
      <c r="B48" s="93"/>
      <c r="C48" s="372" t="s">
        <v>52</v>
      </c>
      <c r="D48" s="94">
        <v>27.1</v>
      </c>
    </row>
    <row r="49" spans="1:4" ht="16.5" customHeight="1" x14ac:dyDescent="0.45">
      <c r="B49" s="91">
        <v>2021</v>
      </c>
      <c r="C49" s="370" t="s">
        <v>49</v>
      </c>
      <c r="D49" s="92">
        <v>31.8</v>
      </c>
    </row>
    <row r="50" spans="1:4" ht="16.5" customHeight="1" x14ac:dyDescent="0.45">
      <c r="B50" s="91"/>
      <c r="C50" s="370" t="s">
        <v>50</v>
      </c>
      <c r="D50" s="92">
        <v>33.4</v>
      </c>
    </row>
    <row r="51" spans="1:4" ht="16.5" customHeight="1" x14ac:dyDescent="0.45">
      <c r="B51" s="91"/>
      <c r="C51" s="370" t="s">
        <v>51</v>
      </c>
      <c r="D51" s="92">
        <v>31.8</v>
      </c>
    </row>
    <row r="52" spans="1:4" ht="16.5" customHeight="1" x14ac:dyDescent="0.45">
      <c r="B52" s="93"/>
      <c r="C52" s="372" t="s">
        <v>52</v>
      </c>
      <c r="D52" s="94">
        <v>29.1</v>
      </c>
    </row>
    <row r="53" spans="1:4" ht="16.5" customHeight="1" x14ac:dyDescent="0.45">
      <c r="B53" s="91">
        <v>2022</v>
      </c>
      <c r="C53" s="370" t="s">
        <v>49</v>
      </c>
      <c r="D53" s="92">
        <v>25.2</v>
      </c>
    </row>
    <row r="54" spans="1:4" ht="16.5" customHeight="1" x14ac:dyDescent="0.45">
      <c r="B54" s="91"/>
      <c r="C54" s="370" t="s">
        <v>50</v>
      </c>
      <c r="D54" s="92">
        <v>23.8</v>
      </c>
    </row>
    <row r="55" spans="1:4" ht="16.5" customHeight="1" x14ac:dyDescent="0.45">
      <c r="B55" s="91"/>
      <c r="C55" s="370" t="s">
        <v>51</v>
      </c>
      <c r="D55" s="92">
        <v>33</v>
      </c>
    </row>
    <row r="56" spans="1:4" ht="16.5" customHeight="1" thickBot="1" x14ac:dyDescent="0.5">
      <c r="B56" s="95"/>
      <c r="C56" s="371" t="s">
        <v>52</v>
      </c>
      <c r="D56" s="96">
        <v>28.9</v>
      </c>
    </row>
    <row r="57" spans="1:4" ht="16.5" customHeight="1" x14ac:dyDescent="0.45">
      <c r="B57" s="370"/>
      <c r="C57" s="370"/>
      <c r="D57" s="369"/>
    </row>
    <row r="58" spans="1:4" ht="27.75" customHeight="1" x14ac:dyDescent="0.45">
      <c r="A58" s="286">
        <v>1</v>
      </c>
      <c r="B58" s="521" t="s">
        <v>53</v>
      </c>
      <c r="C58" s="521"/>
      <c r="D58" s="521"/>
    </row>
    <row r="59" spans="1:4" ht="41.25" customHeight="1" x14ac:dyDescent="0.45">
      <c r="A59" s="368"/>
      <c r="B59" s="521" t="s">
        <v>163</v>
      </c>
      <c r="C59" s="521"/>
      <c r="D59" s="521"/>
    </row>
    <row r="60" spans="1:4" ht="16.5" customHeight="1" x14ac:dyDescent="0.45">
      <c r="B60" s="367"/>
      <c r="C60" s="367"/>
      <c r="D60" s="367"/>
    </row>
    <row r="61" spans="1:4" ht="16.5" customHeight="1" x14ac:dyDescent="0.45">
      <c r="B61" s="367"/>
      <c r="C61" s="367"/>
      <c r="D61" s="367"/>
    </row>
    <row r="68" spans="2:2" ht="16.5" customHeight="1" x14ac:dyDescent="0.45">
      <c r="B68" s="366" t="s">
        <v>20</v>
      </c>
    </row>
  </sheetData>
  <sheetProtection selectLockedCells="1" selectUnlockedCells="1"/>
  <mergeCells count="4">
    <mergeCell ref="B1:D1"/>
    <mergeCell ref="B2:D2"/>
    <mergeCell ref="B58:D58"/>
    <mergeCell ref="B59:D59"/>
  </mergeCells>
  <printOptions horizontalCentered="1"/>
  <pageMargins left="0.5" right="0.5" top="0.65" bottom="0.5" header="0.51180555555555596" footer="0.51180555555555596"/>
  <pageSetup scale="88" orientation="portrait" useFirstPageNumber="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G24"/>
  <sheetViews>
    <sheetView zoomScale="90" zoomScaleNormal="90" zoomScaleSheetLayoutView="100" workbookViewId="0">
      <selection activeCell="B1" sqref="B1:F1"/>
    </sheetView>
  </sheetViews>
  <sheetFormatPr defaultColWidth="15.3984375" defaultRowHeight="16.5" customHeight="1" x14ac:dyDescent="0.45"/>
  <cols>
    <col min="1" max="1" width="3.86328125" style="3" customWidth="1"/>
    <col min="2" max="2" width="13.3984375" style="3" bestFit="1" customWidth="1"/>
    <col min="3" max="6" width="24.3984375" style="3" customWidth="1"/>
    <col min="7" max="12" width="10.59765625" style="3" customWidth="1"/>
    <col min="13" max="16384" width="15.3984375" style="3"/>
  </cols>
  <sheetData>
    <row r="1" spans="1:7" ht="16.5" customHeight="1" x14ac:dyDescent="0.45">
      <c r="A1" s="80"/>
      <c r="B1" s="506" t="s">
        <v>54</v>
      </c>
      <c r="C1" s="506"/>
      <c r="D1" s="506"/>
      <c r="E1" s="506"/>
      <c r="F1" s="506"/>
      <c r="G1" s="80"/>
    </row>
    <row r="2" spans="1:7" ht="16.5" customHeight="1" x14ac:dyDescent="0.45">
      <c r="A2" s="80"/>
      <c r="B2" s="506" t="s">
        <v>164</v>
      </c>
      <c r="C2" s="506"/>
      <c r="D2" s="506"/>
      <c r="E2" s="506"/>
      <c r="F2" s="506"/>
      <c r="G2" s="80"/>
    </row>
    <row r="3" spans="1:7" ht="16.5" customHeight="1" x14ac:dyDescent="0.45">
      <c r="A3" s="80"/>
      <c r="B3" s="506" t="s">
        <v>298</v>
      </c>
      <c r="C3" s="506"/>
      <c r="D3" s="506"/>
      <c r="E3" s="506"/>
      <c r="F3" s="506"/>
      <c r="G3" s="80"/>
    </row>
    <row r="4" spans="1:7" ht="16.5" customHeight="1" x14ac:dyDescent="0.45">
      <c r="A4" s="80"/>
      <c r="B4" s="506" t="s">
        <v>0</v>
      </c>
      <c r="C4" s="506"/>
      <c r="D4" s="506"/>
      <c r="E4" s="506"/>
      <c r="F4" s="506"/>
      <c r="G4" s="80"/>
    </row>
    <row r="5" spans="1:7" ht="16.5" customHeight="1" thickBot="1" x14ac:dyDescent="0.5">
      <c r="A5" s="80"/>
      <c r="B5" s="80"/>
      <c r="C5" s="80"/>
      <c r="D5" s="80"/>
      <c r="E5" s="80"/>
      <c r="F5" s="80"/>
      <c r="G5" s="80"/>
    </row>
    <row r="6" spans="1:7" ht="16.5" customHeight="1" thickBot="1" x14ac:dyDescent="0.5">
      <c r="A6" s="80"/>
      <c r="B6" s="81"/>
      <c r="C6" s="82" t="s">
        <v>187</v>
      </c>
      <c r="D6" s="82" t="s">
        <v>55</v>
      </c>
      <c r="E6" s="82" t="s">
        <v>23</v>
      </c>
      <c r="F6" s="83" t="s">
        <v>56</v>
      </c>
      <c r="G6" s="80"/>
    </row>
    <row r="7" spans="1:7" ht="16.5" customHeight="1" x14ac:dyDescent="0.45">
      <c r="A7" s="80"/>
      <c r="B7" s="84">
        <v>2012</v>
      </c>
      <c r="C7" s="85">
        <v>53671</v>
      </c>
      <c r="D7" s="248">
        <v>15813</v>
      </c>
      <c r="E7" s="251">
        <v>69483</v>
      </c>
      <c r="F7" s="252">
        <v>77</v>
      </c>
      <c r="G7" s="80"/>
    </row>
    <row r="8" spans="1:7" ht="16.5" customHeight="1" x14ac:dyDescent="0.45">
      <c r="A8" s="80"/>
      <c r="B8" s="84">
        <v>2013</v>
      </c>
      <c r="C8" s="86">
        <v>52779</v>
      </c>
      <c r="D8" s="249">
        <v>15031</v>
      </c>
      <c r="E8" s="253">
        <v>67810</v>
      </c>
      <c r="F8" s="254">
        <v>78</v>
      </c>
      <c r="G8" s="80"/>
    </row>
    <row r="9" spans="1:7" ht="16.5" customHeight="1" x14ac:dyDescent="0.45">
      <c r="A9" s="80"/>
      <c r="B9" s="84">
        <v>2014</v>
      </c>
      <c r="C9" s="86">
        <v>52739</v>
      </c>
      <c r="D9" s="249">
        <v>13528</v>
      </c>
      <c r="E9" s="253">
        <v>66267</v>
      </c>
      <c r="F9" s="254">
        <v>80</v>
      </c>
      <c r="G9" s="80"/>
    </row>
    <row r="10" spans="1:7" ht="16.5" customHeight="1" x14ac:dyDescent="0.45">
      <c r="A10" s="80"/>
      <c r="B10" s="84">
        <v>2015</v>
      </c>
      <c r="C10" s="86">
        <v>50083</v>
      </c>
      <c r="D10" s="249">
        <v>13485</v>
      </c>
      <c r="E10" s="253">
        <v>63568</v>
      </c>
      <c r="F10" s="254">
        <v>79</v>
      </c>
      <c r="G10" s="80"/>
    </row>
    <row r="11" spans="1:7" ht="16.5" customHeight="1" x14ac:dyDescent="0.45">
      <c r="A11" s="80"/>
      <c r="B11" s="84">
        <v>2016</v>
      </c>
      <c r="C11" s="86">
        <v>47638</v>
      </c>
      <c r="D11" s="249">
        <v>12369</v>
      </c>
      <c r="E11" s="253">
        <v>60008</v>
      </c>
      <c r="F11" s="254">
        <v>79</v>
      </c>
      <c r="G11" s="80"/>
    </row>
    <row r="12" spans="1:7" ht="16.5" customHeight="1" x14ac:dyDescent="0.45">
      <c r="A12" s="80"/>
      <c r="B12" s="84">
        <v>2017</v>
      </c>
      <c r="C12" s="86">
        <v>44897</v>
      </c>
      <c r="D12" s="249">
        <v>10686</v>
      </c>
      <c r="E12" s="253">
        <v>55582</v>
      </c>
      <c r="F12" s="254">
        <v>81</v>
      </c>
      <c r="G12" s="80"/>
    </row>
    <row r="13" spans="1:7" ht="16.5" customHeight="1" x14ac:dyDescent="0.45">
      <c r="A13" s="80"/>
      <c r="B13" s="84">
        <v>2018</v>
      </c>
      <c r="C13" s="86">
        <v>42405</v>
      </c>
      <c r="D13" s="249">
        <v>10495</v>
      </c>
      <c r="E13" s="253">
        <v>52900</v>
      </c>
      <c r="F13" s="254">
        <v>80</v>
      </c>
      <c r="G13" s="80"/>
    </row>
    <row r="14" spans="1:7" ht="16.5" customHeight="1" x14ac:dyDescent="0.45">
      <c r="A14" s="80"/>
      <c r="B14" s="84">
        <v>2019</v>
      </c>
      <c r="C14" s="86">
        <v>36900</v>
      </c>
      <c r="D14" s="249">
        <v>10349</v>
      </c>
      <c r="E14" s="253">
        <v>47249</v>
      </c>
      <c r="F14" s="254">
        <v>78</v>
      </c>
      <c r="G14" s="80"/>
    </row>
    <row r="15" spans="1:7" ht="16.5" customHeight="1" x14ac:dyDescent="0.45">
      <c r="A15" s="80"/>
      <c r="B15" s="84">
        <v>2020</v>
      </c>
      <c r="C15" s="86">
        <v>33382</v>
      </c>
      <c r="D15" s="249">
        <v>9721</v>
      </c>
      <c r="E15" s="253">
        <v>43102</v>
      </c>
      <c r="F15" s="254">
        <v>77</v>
      </c>
      <c r="G15" s="80"/>
    </row>
    <row r="16" spans="1:7" ht="16.5" customHeight="1" x14ac:dyDescent="0.45">
      <c r="A16" s="80"/>
      <c r="B16" s="84">
        <v>2021</v>
      </c>
      <c r="C16" s="86">
        <v>30244</v>
      </c>
      <c r="D16" s="249">
        <v>9059</v>
      </c>
      <c r="E16" s="253">
        <v>39303</v>
      </c>
      <c r="F16" s="254">
        <v>77</v>
      </c>
      <c r="G16" s="80"/>
    </row>
    <row r="17" spans="1:7" ht="16.5" customHeight="1" thickBot="1" x14ac:dyDescent="0.5">
      <c r="A17" s="80"/>
      <c r="B17" s="87" t="s">
        <v>299</v>
      </c>
      <c r="C17" s="88">
        <v>13781</v>
      </c>
      <c r="D17" s="250">
        <v>4006</v>
      </c>
      <c r="E17" s="255">
        <v>17787</v>
      </c>
      <c r="F17" s="256">
        <v>77</v>
      </c>
      <c r="G17" s="80"/>
    </row>
    <row r="18" spans="1:7" ht="16.5" customHeight="1" x14ac:dyDescent="0.45">
      <c r="A18" s="80"/>
      <c r="B18" s="80"/>
      <c r="C18" s="80"/>
      <c r="D18" s="80"/>
      <c r="E18" s="80"/>
      <c r="F18" s="80"/>
      <c r="G18" s="80"/>
    </row>
    <row r="19" spans="1:7" ht="26.25" customHeight="1" x14ac:dyDescent="0.45">
      <c r="A19" s="319">
        <v>1</v>
      </c>
      <c r="B19" s="522" t="s">
        <v>57</v>
      </c>
      <c r="C19" s="522"/>
      <c r="D19" s="522"/>
      <c r="E19" s="522"/>
      <c r="F19" s="522"/>
      <c r="G19" s="80"/>
    </row>
    <row r="20" spans="1:7" ht="50.25" customHeight="1" x14ac:dyDescent="0.45">
      <c r="A20" s="319">
        <v>2</v>
      </c>
      <c r="B20" s="522" t="s">
        <v>300</v>
      </c>
      <c r="C20" s="522"/>
      <c r="D20" s="522"/>
      <c r="E20" s="522"/>
      <c r="F20" s="522"/>
      <c r="G20" s="80"/>
    </row>
    <row r="21" spans="1:7" ht="12.75" customHeight="1" x14ac:dyDescent="0.45">
      <c r="A21" s="319">
        <v>3</v>
      </c>
      <c r="B21" s="522" t="s">
        <v>58</v>
      </c>
      <c r="C21" s="522"/>
      <c r="D21" s="522"/>
      <c r="E21" s="522"/>
      <c r="F21" s="522"/>
      <c r="G21" s="80"/>
    </row>
    <row r="22" spans="1:7" ht="12.75" customHeight="1" x14ac:dyDescent="0.45">
      <c r="A22" s="320"/>
      <c r="B22" s="523" t="s">
        <v>162</v>
      </c>
      <c r="C22" s="523"/>
      <c r="D22" s="523"/>
      <c r="E22" s="523"/>
      <c r="F22" s="523"/>
      <c r="G22" s="80"/>
    </row>
    <row r="23" spans="1:7" ht="27" customHeight="1" x14ac:dyDescent="0.45">
      <c r="A23" s="321"/>
      <c r="B23" s="523" t="s">
        <v>400</v>
      </c>
      <c r="C23" s="523"/>
      <c r="D23" s="523"/>
      <c r="E23" s="523"/>
      <c r="F23" s="523"/>
      <c r="G23" s="80"/>
    </row>
    <row r="24" spans="1:7" ht="16.5" customHeight="1" x14ac:dyDescent="0.45">
      <c r="A24" s="80"/>
      <c r="B24" s="80"/>
      <c r="C24" s="80"/>
      <c r="D24" s="80"/>
      <c r="E24" s="80"/>
      <c r="F24" s="80"/>
      <c r="G24" s="80"/>
    </row>
  </sheetData>
  <mergeCells count="9">
    <mergeCell ref="B20:F20"/>
    <mergeCell ref="B21:F21"/>
    <mergeCell ref="B22:F22"/>
    <mergeCell ref="B23:F23"/>
    <mergeCell ref="B1:F1"/>
    <mergeCell ref="B2:F2"/>
    <mergeCell ref="B3:F3"/>
    <mergeCell ref="B4:F4"/>
    <mergeCell ref="B19:F19"/>
  </mergeCells>
  <printOptions horizontalCentered="1"/>
  <pageMargins left="0.5" right="0.5" top="0.65" bottom="0.5" header="0.51180555555555596" footer="0.51180555555555596"/>
  <pageSetup scale="85" orientation="portrait" useFirstPageNumber="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ublished="0">
    <pageSetUpPr fitToPage="1"/>
  </sheetPr>
  <dimension ref="A1:G80"/>
  <sheetViews>
    <sheetView zoomScaleNormal="100" zoomScaleSheetLayoutView="100" workbookViewId="0">
      <selection activeCell="G13" sqref="G13"/>
    </sheetView>
  </sheetViews>
  <sheetFormatPr defaultColWidth="12.86328125" defaultRowHeight="13.15" x14ac:dyDescent="0.45"/>
  <cols>
    <col min="1" max="1" width="17.86328125" style="352" bestFit="1" customWidth="1"/>
    <col min="2" max="2" width="13.1328125" style="352" customWidth="1"/>
    <col min="3" max="3" width="16.86328125" style="352" customWidth="1"/>
    <col min="4" max="4" width="10.86328125" style="352" customWidth="1"/>
    <col min="5" max="5" width="12.1328125" style="352" customWidth="1"/>
    <col min="6" max="6" width="16.86328125" style="352" customWidth="1"/>
    <col min="7" max="7" width="10.1328125" style="352" bestFit="1" customWidth="1"/>
    <col min="8" max="16384" width="12.86328125" style="352"/>
  </cols>
  <sheetData>
    <row r="1" spans="1:7" x14ac:dyDescent="0.45">
      <c r="A1" s="524" t="s">
        <v>59</v>
      </c>
      <c r="B1" s="524"/>
      <c r="C1" s="524"/>
      <c r="D1" s="524"/>
      <c r="E1" s="524"/>
      <c r="F1" s="524"/>
      <c r="G1" s="524"/>
    </row>
    <row r="2" spans="1:7" x14ac:dyDescent="0.45">
      <c r="A2" s="525" t="s">
        <v>405</v>
      </c>
      <c r="B2" s="525"/>
      <c r="C2" s="525"/>
      <c r="D2" s="525"/>
      <c r="E2" s="525"/>
      <c r="F2" s="525"/>
      <c r="G2" s="525"/>
    </row>
    <row r="3" spans="1:7" x14ac:dyDescent="0.45">
      <c r="A3" s="525" t="s">
        <v>0</v>
      </c>
      <c r="B3" s="525"/>
      <c r="C3" s="525"/>
      <c r="D3" s="525"/>
      <c r="E3" s="525"/>
      <c r="F3" s="525"/>
      <c r="G3" s="525"/>
    </row>
    <row r="4" spans="1:7" ht="13.5" thickBot="1" x14ac:dyDescent="0.5">
      <c r="A4" s="353"/>
      <c r="B4" s="353"/>
      <c r="C4" s="353"/>
      <c r="D4" s="353"/>
      <c r="E4" s="353"/>
      <c r="F4" s="353"/>
      <c r="G4" s="353"/>
    </row>
    <row r="5" spans="1:7" ht="25.9" thickTop="1" x14ac:dyDescent="0.45">
      <c r="A5" s="63"/>
      <c r="B5" s="287" t="s">
        <v>18</v>
      </c>
      <c r="C5" s="287" t="s">
        <v>32</v>
      </c>
      <c r="D5" s="288" t="s">
        <v>23</v>
      </c>
      <c r="E5" s="287" t="s">
        <v>60</v>
      </c>
      <c r="F5" s="287" t="s">
        <v>61</v>
      </c>
      <c r="G5" s="289" t="s">
        <v>62</v>
      </c>
    </row>
    <row r="6" spans="1:7" x14ac:dyDescent="0.45">
      <c r="A6" s="64" t="s">
        <v>63</v>
      </c>
      <c r="B6" s="65">
        <v>671.59693238281181</v>
      </c>
      <c r="C6" s="295">
        <v>519.57018394659497</v>
      </c>
      <c r="D6" s="66">
        <v>1191.1671163294068</v>
      </c>
      <c r="E6" s="67">
        <v>1.2816979949671021</v>
      </c>
      <c r="F6" s="296">
        <v>1.2017351311358737</v>
      </c>
      <c r="G6" s="68">
        <v>1.2455477302313056</v>
      </c>
    </row>
    <row r="7" spans="1:7" x14ac:dyDescent="0.45">
      <c r="A7" s="64" t="s">
        <v>64</v>
      </c>
      <c r="B7" s="69">
        <v>104.75602057352431</v>
      </c>
      <c r="C7" s="292">
        <v>106.98769300558391</v>
      </c>
      <c r="D7" s="70">
        <v>211.7437135791082</v>
      </c>
      <c r="E7" s="298">
        <v>0.19991988506178421</v>
      </c>
      <c r="F7" s="305">
        <v>0.24745621141571394</v>
      </c>
      <c r="G7" s="302">
        <v>0.22141049582691114</v>
      </c>
    </row>
    <row r="8" spans="1:7" x14ac:dyDescent="0.45">
      <c r="A8" s="64" t="s">
        <v>65</v>
      </c>
      <c r="B8" s="69">
        <v>5.8443491254100923</v>
      </c>
      <c r="C8" s="292">
        <v>3.5425525509903073</v>
      </c>
      <c r="D8" s="70">
        <v>9.3869016764003987</v>
      </c>
      <c r="E8" s="298">
        <v>1.1153550879616199E-2</v>
      </c>
      <c r="F8" s="305">
        <v>8.1937147010299714E-3</v>
      </c>
      <c r="G8" s="302">
        <v>9.8154439596800282E-3</v>
      </c>
    </row>
    <row r="9" spans="1:7" x14ac:dyDescent="0.45">
      <c r="A9" s="64" t="s">
        <v>66</v>
      </c>
      <c r="B9" s="69">
        <v>971.87642812509671</v>
      </c>
      <c r="C9" s="292">
        <v>864.01301689816592</v>
      </c>
      <c r="D9" s="70">
        <v>1835.8894450232626</v>
      </c>
      <c r="E9" s="298">
        <v>1.8547614040823235</v>
      </c>
      <c r="F9" s="305">
        <v>1.9984110486831643</v>
      </c>
      <c r="G9" s="302">
        <v>1.9197037089562945</v>
      </c>
    </row>
    <row r="10" spans="1:7" x14ac:dyDescent="0.45">
      <c r="A10" s="64" t="s">
        <v>67</v>
      </c>
      <c r="B10" s="69">
        <v>435.21740596055588</v>
      </c>
      <c r="C10" s="292">
        <v>348.33001417264376</v>
      </c>
      <c r="D10" s="70">
        <v>783.54742013319969</v>
      </c>
      <c r="E10" s="298">
        <v>0.83058341945563063</v>
      </c>
      <c r="F10" s="305">
        <v>0.80566673799616939</v>
      </c>
      <c r="G10" s="302">
        <v>0.81931888254511953</v>
      </c>
    </row>
    <row r="11" spans="1:7" x14ac:dyDescent="0.45">
      <c r="A11" s="71" t="s">
        <v>68</v>
      </c>
      <c r="B11" s="72">
        <v>6494.9705217558412</v>
      </c>
      <c r="C11" s="293">
        <v>5192.4426082908685</v>
      </c>
      <c r="D11" s="73">
        <v>11687.413130046709</v>
      </c>
      <c r="E11" s="299">
        <v>12.395218461718432</v>
      </c>
      <c r="F11" s="306">
        <v>12.009812902257128</v>
      </c>
      <c r="G11" s="303">
        <v>12.220981167834356</v>
      </c>
    </row>
    <row r="12" spans="1:7" x14ac:dyDescent="0.45">
      <c r="A12" s="64" t="s">
        <v>69</v>
      </c>
      <c r="B12" s="69">
        <v>922.78712072067833</v>
      </c>
      <c r="C12" s="292">
        <v>854.2280099861556</v>
      </c>
      <c r="D12" s="70">
        <v>1777.015130706834</v>
      </c>
      <c r="E12" s="298">
        <v>1.7610777318664066</v>
      </c>
      <c r="F12" s="305">
        <v>1.9757789059469313</v>
      </c>
      <c r="G12" s="302">
        <v>1.8581415926415645</v>
      </c>
    </row>
    <row r="13" spans="1:7" x14ac:dyDescent="0.45">
      <c r="A13" s="64" t="s">
        <v>70</v>
      </c>
      <c r="B13" s="69">
        <v>659.67429073865173</v>
      </c>
      <c r="C13" s="292">
        <v>576.31119574096317</v>
      </c>
      <c r="D13" s="70">
        <v>1235.9854864796148</v>
      </c>
      <c r="E13" s="298">
        <v>1.2589444278300193</v>
      </c>
      <c r="F13" s="305">
        <v>1.3329737382698352</v>
      </c>
      <c r="G13" s="302">
        <v>1.2924122032745831</v>
      </c>
    </row>
    <row r="14" spans="1:7" x14ac:dyDescent="0.45">
      <c r="A14" s="64" t="s">
        <v>71</v>
      </c>
      <c r="B14" s="69">
        <v>175.71874843460671</v>
      </c>
      <c r="C14" s="292">
        <v>171.67388301042755</v>
      </c>
      <c r="D14" s="70">
        <v>347.39263144503423</v>
      </c>
      <c r="E14" s="298">
        <v>0.33534752272869084</v>
      </c>
      <c r="F14" s="305">
        <v>0.39707154622511293</v>
      </c>
      <c r="G14" s="302">
        <v>0.36325222352409625</v>
      </c>
    </row>
    <row r="15" spans="1:7" x14ac:dyDescent="0.45">
      <c r="A15" s="74" t="s">
        <v>72</v>
      </c>
      <c r="B15" s="75">
        <v>299.73041142546418</v>
      </c>
      <c r="C15" s="294">
        <v>282.99374136156894</v>
      </c>
      <c r="D15" s="76">
        <v>582.72415278703306</v>
      </c>
      <c r="E15" s="300">
        <v>0.57201551828367758</v>
      </c>
      <c r="F15" s="307">
        <v>0.65454780007301716</v>
      </c>
      <c r="G15" s="304">
        <v>0.60932738648078411</v>
      </c>
    </row>
    <row r="16" spans="1:7" x14ac:dyDescent="0.45">
      <c r="A16" s="64" t="s">
        <v>73</v>
      </c>
      <c r="B16" s="69">
        <v>2949.8106600748924</v>
      </c>
      <c r="C16" s="292">
        <v>2449.9974888223646</v>
      </c>
      <c r="D16" s="70">
        <v>5399.8081488972566</v>
      </c>
      <c r="E16" s="298">
        <v>5.6295170901637288</v>
      </c>
      <c r="F16" s="305">
        <v>5.6666994074762691</v>
      </c>
      <c r="G16" s="302">
        <v>5.6463267759345594</v>
      </c>
    </row>
    <row r="17" spans="1:7" x14ac:dyDescent="0.45">
      <c r="A17" s="64" t="s">
        <v>74</v>
      </c>
      <c r="B17" s="69">
        <v>1631.1685808007023</v>
      </c>
      <c r="C17" s="292">
        <v>1229.362952929358</v>
      </c>
      <c r="D17" s="70">
        <v>2860.5315337300603</v>
      </c>
      <c r="E17" s="298">
        <v>3.1129765468820061</v>
      </c>
      <c r="F17" s="305">
        <v>2.8434438601349794</v>
      </c>
      <c r="G17" s="302">
        <v>2.991124007915658</v>
      </c>
    </row>
    <row r="18" spans="1:7" x14ac:dyDescent="0.45">
      <c r="A18" s="64" t="s">
        <v>75</v>
      </c>
      <c r="B18" s="69">
        <v>28.999307660832745</v>
      </c>
      <c r="C18" s="292">
        <v>22.284268723471349</v>
      </c>
      <c r="D18" s="70">
        <v>51.283576384304098</v>
      </c>
      <c r="E18" s="298">
        <v>5.5343246361252596E-2</v>
      </c>
      <c r="F18" s="305">
        <v>5.1542196654264717E-2</v>
      </c>
      <c r="G18" s="302">
        <v>5.3624836757119952E-2</v>
      </c>
    </row>
    <row r="19" spans="1:7" x14ac:dyDescent="0.45">
      <c r="A19" s="64" t="s">
        <v>76</v>
      </c>
      <c r="B19" s="69">
        <v>223.6094826312204</v>
      </c>
      <c r="C19" s="292">
        <v>182.29893683104666</v>
      </c>
      <c r="D19" s="70">
        <v>405.90841946226703</v>
      </c>
      <c r="E19" s="298">
        <v>0.42674379784198252</v>
      </c>
      <c r="F19" s="305">
        <v>0.42164666781784826</v>
      </c>
      <c r="G19" s="302">
        <v>0.42443944565977271</v>
      </c>
    </row>
    <row r="20" spans="1:7" x14ac:dyDescent="0.45">
      <c r="A20" s="74" t="s">
        <v>77</v>
      </c>
      <c r="B20" s="75">
        <v>237.17959034836176</v>
      </c>
      <c r="C20" s="294">
        <v>222.73541190853959</v>
      </c>
      <c r="D20" s="76">
        <v>459.91500225690135</v>
      </c>
      <c r="E20" s="300">
        <v>0.45264144420382407</v>
      </c>
      <c r="F20" s="307">
        <v>0.51517384505271102</v>
      </c>
      <c r="G20" s="304">
        <v>0.48091160283675405</v>
      </c>
    </row>
    <row r="21" spans="1:7" x14ac:dyDescent="0.45">
      <c r="A21" s="64" t="s">
        <v>78</v>
      </c>
      <c r="B21" s="69">
        <v>2033.7535855217866</v>
      </c>
      <c r="C21" s="292">
        <v>1747.9017072923698</v>
      </c>
      <c r="D21" s="70">
        <v>3781.6552928141564</v>
      </c>
      <c r="E21" s="298">
        <v>3.8812832029652982</v>
      </c>
      <c r="F21" s="305">
        <v>4.0427933555970164</v>
      </c>
      <c r="G21" s="302">
        <v>3.9543000322209219</v>
      </c>
    </row>
    <row r="22" spans="1:7" x14ac:dyDescent="0.45">
      <c r="A22" s="64" t="s">
        <v>79</v>
      </c>
      <c r="B22" s="69">
        <v>925.69492469762599</v>
      </c>
      <c r="C22" s="292">
        <v>800.13564122120829</v>
      </c>
      <c r="D22" s="70">
        <v>1725.8305659188343</v>
      </c>
      <c r="E22" s="298">
        <v>1.7666270820008509</v>
      </c>
      <c r="F22" s="305">
        <v>1.8506664536167652</v>
      </c>
      <c r="G22" s="302">
        <v>1.8046202876788948</v>
      </c>
    </row>
    <row r="23" spans="1:7" x14ac:dyDescent="0.45">
      <c r="A23" s="64" t="s">
        <v>80</v>
      </c>
      <c r="B23" s="69">
        <v>557.38381061611381</v>
      </c>
      <c r="C23" s="292">
        <v>424.16656405342292</v>
      </c>
      <c r="D23" s="70">
        <v>981.55037466953672</v>
      </c>
      <c r="E23" s="298">
        <v>1.0637298624327063</v>
      </c>
      <c r="F23" s="305">
        <v>0.98107219626095277</v>
      </c>
      <c r="G23" s="302">
        <v>1.0263613094396729</v>
      </c>
    </row>
    <row r="24" spans="1:7" x14ac:dyDescent="0.45">
      <c r="A24" s="64" t="s">
        <v>81</v>
      </c>
      <c r="B24" s="69">
        <v>427.8980021973282</v>
      </c>
      <c r="C24" s="292">
        <v>340.15325655277064</v>
      </c>
      <c r="D24" s="70">
        <v>768.0512587500989</v>
      </c>
      <c r="E24" s="298">
        <v>0.81661482508698302</v>
      </c>
      <c r="F24" s="305">
        <v>0.78675438083212845</v>
      </c>
      <c r="G24" s="302">
        <v>0.80311527150396189</v>
      </c>
    </row>
    <row r="25" spans="1:7" x14ac:dyDescent="0.45">
      <c r="A25" s="74" t="s">
        <v>82</v>
      </c>
      <c r="B25" s="75">
        <v>688.68076285144809</v>
      </c>
      <c r="C25" s="294">
        <v>499.87292253174627</v>
      </c>
      <c r="D25" s="76">
        <v>1188.5536853831943</v>
      </c>
      <c r="E25" s="300">
        <v>1.3143013470704557</v>
      </c>
      <c r="F25" s="307">
        <v>1.1561765295056003</v>
      </c>
      <c r="G25" s="304">
        <v>1.2428149877482844</v>
      </c>
    </row>
    <row r="26" spans="1:7" x14ac:dyDescent="0.45">
      <c r="A26" s="64" t="s">
        <v>83</v>
      </c>
      <c r="B26" s="69">
        <v>658.79106355958038</v>
      </c>
      <c r="C26" s="292">
        <v>472.83891391269003</v>
      </c>
      <c r="D26" s="70">
        <v>1131.6299774722704</v>
      </c>
      <c r="E26" s="298">
        <v>1.2572588476107949</v>
      </c>
      <c r="F26" s="305">
        <v>1.0936484651617673</v>
      </c>
      <c r="G26" s="302">
        <v>1.1832925293015772</v>
      </c>
    </row>
    <row r="27" spans="1:7" x14ac:dyDescent="0.45">
      <c r="A27" s="64" t="s">
        <v>84</v>
      </c>
      <c r="B27" s="69">
        <v>267.17678722274803</v>
      </c>
      <c r="C27" s="292">
        <v>189.90695620267775</v>
      </c>
      <c r="D27" s="70">
        <v>457.08374342542578</v>
      </c>
      <c r="E27" s="298">
        <v>0.50988909563684048</v>
      </c>
      <c r="F27" s="305">
        <v>0.43924356702365625</v>
      </c>
      <c r="G27" s="302">
        <v>0.47795108792419622</v>
      </c>
    </row>
    <row r="28" spans="1:7" x14ac:dyDescent="0.45">
      <c r="A28" s="64" t="s">
        <v>85</v>
      </c>
      <c r="B28" s="69">
        <v>1064.8547624483008</v>
      </c>
      <c r="C28" s="292">
        <v>1020.0513554543227</v>
      </c>
      <c r="D28" s="70">
        <v>2084.9061179026235</v>
      </c>
      <c r="E28" s="298">
        <v>2.0322043597173622</v>
      </c>
      <c r="F28" s="305">
        <v>2.3593185045780571</v>
      </c>
      <c r="G28" s="302">
        <v>2.180088794678277</v>
      </c>
    </row>
    <row r="29" spans="1:7" x14ac:dyDescent="0.45">
      <c r="A29" s="64" t="s">
        <v>86</v>
      </c>
      <c r="B29" s="69">
        <v>1316.3692514551788</v>
      </c>
      <c r="C29" s="292">
        <v>1076.6845417872551</v>
      </c>
      <c r="D29" s="70">
        <v>2393.053793242434</v>
      </c>
      <c r="E29" s="298">
        <v>2.5122030028343647</v>
      </c>
      <c r="F29" s="305">
        <v>2.4903077177917319</v>
      </c>
      <c r="G29" s="302">
        <v>2.5023044034992092</v>
      </c>
    </row>
    <row r="30" spans="1:7" x14ac:dyDescent="0.45">
      <c r="A30" s="74" t="s">
        <v>87</v>
      </c>
      <c r="B30" s="75">
        <v>1397.1217646394105</v>
      </c>
      <c r="C30" s="294">
        <v>1147.7531711125937</v>
      </c>
      <c r="D30" s="76">
        <v>2544.8749357520041</v>
      </c>
      <c r="E30" s="300">
        <v>2.6663137934682157</v>
      </c>
      <c r="F30" s="307">
        <v>2.6546852575750988</v>
      </c>
      <c r="G30" s="304">
        <v>2.6610566699625702</v>
      </c>
    </row>
    <row r="31" spans="1:7" x14ac:dyDescent="0.45">
      <c r="A31" s="64" t="s">
        <v>88</v>
      </c>
      <c r="B31" s="69">
        <v>997.04636457735512</v>
      </c>
      <c r="C31" s="292">
        <v>850.46528812042504</v>
      </c>
      <c r="D31" s="70">
        <v>1847.5116526977802</v>
      </c>
      <c r="E31" s="298">
        <v>1.9027965506543163</v>
      </c>
      <c r="F31" s="305">
        <v>1.9670759526319537</v>
      </c>
      <c r="G31" s="302">
        <v>1.9318565078296217</v>
      </c>
    </row>
    <row r="32" spans="1:7" x14ac:dyDescent="0.45">
      <c r="A32" s="64" t="s">
        <v>89</v>
      </c>
      <c r="B32" s="69">
        <v>363.75847200231198</v>
      </c>
      <c r="C32" s="292">
        <v>267.51509494414222</v>
      </c>
      <c r="D32" s="70">
        <v>631.27356694645414</v>
      </c>
      <c r="E32" s="298">
        <v>0.69420880551596775</v>
      </c>
      <c r="F32" s="305">
        <v>0.61874660563002715</v>
      </c>
      <c r="G32" s="302">
        <v>0.66009323770463868</v>
      </c>
    </row>
    <row r="33" spans="1:7" x14ac:dyDescent="0.45">
      <c r="A33" s="64" t="s">
        <v>90</v>
      </c>
      <c r="B33" s="69">
        <v>905.96158850782513</v>
      </c>
      <c r="C33" s="292">
        <v>785.53303749603378</v>
      </c>
      <c r="D33" s="70">
        <v>1691.4946260038589</v>
      </c>
      <c r="E33" s="298">
        <v>1.7289673247730397</v>
      </c>
      <c r="F33" s="305">
        <v>1.8168914941506509</v>
      </c>
      <c r="G33" s="302">
        <v>1.768716801559967</v>
      </c>
    </row>
    <row r="34" spans="1:7" x14ac:dyDescent="0.45">
      <c r="A34" s="64" t="s">
        <v>91</v>
      </c>
      <c r="B34" s="69">
        <v>174.33935116805785</v>
      </c>
      <c r="C34" s="292">
        <v>149.38009464777161</v>
      </c>
      <c r="D34" s="70">
        <v>323.71944581582943</v>
      </c>
      <c r="E34" s="298">
        <v>0.33271503495879279</v>
      </c>
      <c r="F34" s="305">
        <v>0.34550733120798344</v>
      </c>
      <c r="G34" s="302">
        <v>0.33849828075352845</v>
      </c>
    </row>
    <row r="35" spans="1:7" x14ac:dyDescent="0.45">
      <c r="A35" s="74" t="s">
        <v>92</v>
      </c>
      <c r="B35" s="75">
        <v>322.42380165576975</v>
      </c>
      <c r="C35" s="294">
        <v>145.04914548464393</v>
      </c>
      <c r="D35" s="76">
        <v>467.47294714041368</v>
      </c>
      <c r="E35" s="300">
        <v>0.61532434141065628</v>
      </c>
      <c r="F35" s="307">
        <v>0.33549010173388216</v>
      </c>
      <c r="G35" s="304">
        <v>0.48881459223750306</v>
      </c>
    </row>
    <row r="36" spans="1:7" x14ac:dyDescent="0.45">
      <c r="A36" s="64" t="s">
        <v>93</v>
      </c>
      <c r="B36" s="69">
        <v>429.03297690332653</v>
      </c>
      <c r="C36" s="292">
        <v>316.29485218040469</v>
      </c>
      <c r="D36" s="70">
        <v>745.32782908373122</v>
      </c>
      <c r="E36" s="298">
        <v>0.81878084868666678</v>
      </c>
      <c r="F36" s="305">
        <v>0.73157130144652416</v>
      </c>
      <c r="G36" s="302">
        <v>0.779354444113737</v>
      </c>
    </row>
    <row r="37" spans="1:7" x14ac:dyDescent="0.45">
      <c r="A37" s="64" t="s">
        <v>94</v>
      </c>
      <c r="B37" s="69">
        <v>308.49108971057797</v>
      </c>
      <c r="C37" s="292">
        <v>286.57991351465381</v>
      </c>
      <c r="D37" s="70">
        <v>595.07100322523183</v>
      </c>
      <c r="E37" s="298">
        <v>0.58873468904097015</v>
      </c>
      <c r="F37" s="305">
        <v>0.66284240433596364</v>
      </c>
      <c r="G37" s="302">
        <v>0.62223791039298981</v>
      </c>
    </row>
    <row r="38" spans="1:7" x14ac:dyDescent="0.45">
      <c r="A38" s="64" t="s">
        <v>95</v>
      </c>
      <c r="B38" s="69">
        <v>1649.840446190738</v>
      </c>
      <c r="C38" s="292">
        <v>905.33950531902303</v>
      </c>
      <c r="D38" s="70">
        <v>2555.1799515097609</v>
      </c>
      <c r="E38" s="298">
        <v>3.1486105578173973</v>
      </c>
      <c r="F38" s="305">
        <v>2.09399677418532</v>
      </c>
      <c r="G38" s="302">
        <v>2.6718321428673497</v>
      </c>
    </row>
    <row r="39" spans="1:7" x14ac:dyDescent="0.45">
      <c r="A39" s="64" t="s">
        <v>96</v>
      </c>
      <c r="B39" s="69">
        <v>431.62264555414151</v>
      </c>
      <c r="C39" s="292">
        <v>847.48710153287766</v>
      </c>
      <c r="D39" s="70">
        <v>1279.1097470870191</v>
      </c>
      <c r="E39" s="298">
        <v>0.82372305874948282</v>
      </c>
      <c r="F39" s="305">
        <v>1.9601875830527995</v>
      </c>
      <c r="G39" s="302">
        <v>1.33750522522013</v>
      </c>
    </row>
    <row r="40" spans="1:7" x14ac:dyDescent="0.45">
      <c r="A40" s="74" t="s">
        <v>97</v>
      </c>
      <c r="B40" s="75">
        <v>3361.7813598691728</v>
      </c>
      <c r="C40" s="294">
        <v>1699.3906996887606</v>
      </c>
      <c r="D40" s="76">
        <v>5061.1720595579336</v>
      </c>
      <c r="E40" s="300">
        <v>6.4157357198976559</v>
      </c>
      <c r="F40" s="307">
        <v>3.930590261798915</v>
      </c>
      <c r="G40" s="304">
        <v>5.292230858855568</v>
      </c>
    </row>
    <row r="41" spans="1:7" x14ac:dyDescent="0.45">
      <c r="A41" s="64" t="s">
        <v>98</v>
      </c>
      <c r="B41" s="69">
        <v>1763.5910032959484</v>
      </c>
      <c r="C41" s="292">
        <v>1982.7401959938284</v>
      </c>
      <c r="D41" s="70">
        <v>3746.331199289777</v>
      </c>
      <c r="E41" s="298">
        <v>3.3656959165173923</v>
      </c>
      <c r="F41" s="305">
        <v>4.5859609020326788</v>
      </c>
      <c r="G41" s="302">
        <v>3.9173632800988947</v>
      </c>
    </row>
    <row r="42" spans="1:7" x14ac:dyDescent="0.45">
      <c r="A42" s="64" t="s">
        <v>99</v>
      </c>
      <c r="B42" s="69">
        <v>242.61697978558425</v>
      </c>
      <c r="C42" s="292">
        <v>586.02983326195158</v>
      </c>
      <c r="D42" s="70">
        <v>828.64681304753583</v>
      </c>
      <c r="E42" s="298">
        <v>0.46301833963545919</v>
      </c>
      <c r="F42" s="305">
        <v>1.3554523725267762</v>
      </c>
      <c r="G42" s="302">
        <v>0.8664772079464792</v>
      </c>
    </row>
    <row r="43" spans="1:7" x14ac:dyDescent="0.45">
      <c r="A43" s="64" t="s">
        <v>100</v>
      </c>
      <c r="B43" s="69">
        <v>18.807877128671841</v>
      </c>
      <c r="C43" s="292">
        <v>65.568947616998798</v>
      </c>
      <c r="D43" s="70">
        <v>84.376824745670632</v>
      </c>
      <c r="E43" s="298">
        <v>3.5893580275714876E-2</v>
      </c>
      <c r="F43" s="305">
        <v>0.15165710099918772</v>
      </c>
      <c r="G43" s="302">
        <v>8.8228898452088825E-2</v>
      </c>
    </row>
    <row r="44" spans="1:7" x14ac:dyDescent="0.45">
      <c r="A44" s="64" t="s">
        <v>101</v>
      </c>
      <c r="B44" s="69">
        <v>1801.002139943354</v>
      </c>
      <c r="C44" s="292">
        <v>1475.7717837968321</v>
      </c>
      <c r="D44" s="70">
        <v>3276.7739237401861</v>
      </c>
      <c r="E44" s="298">
        <v>3.4370925779945307</v>
      </c>
      <c r="F44" s="305">
        <v>3.4133729242438586</v>
      </c>
      <c r="G44" s="302">
        <v>3.4263692031497017</v>
      </c>
    </row>
    <row r="45" spans="1:7" x14ac:dyDescent="0.45">
      <c r="A45" s="74" t="s">
        <v>102</v>
      </c>
      <c r="B45" s="75">
        <v>525.20202674790107</v>
      </c>
      <c r="C45" s="294">
        <v>408.81750914222238</v>
      </c>
      <c r="D45" s="76">
        <v>934.01953589012351</v>
      </c>
      <c r="E45" s="300">
        <v>1.0023130722874503</v>
      </c>
      <c r="F45" s="307">
        <v>0.94557073931357105</v>
      </c>
      <c r="G45" s="304">
        <v>0.97666053484129434</v>
      </c>
    </row>
    <row r="46" spans="1:7" x14ac:dyDescent="0.45">
      <c r="A46" s="64" t="s">
        <v>103</v>
      </c>
      <c r="B46" s="69">
        <v>625.75671146920013</v>
      </c>
      <c r="C46" s="292">
        <v>543.16151856932743</v>
      </c>
      <c r="D46" s="70">
        <v>1168.9182300385276</v>
      </c>
      <c r="E46" s="298">
        <v>1.1942149878226687</v>
      </c>
      <c r="F46" s="305">
        <v>1.2563004939732334</v>
      </c>
      <c r="G46" s="302">
        <v>1.222283110649484</v>
      </c>
    </row>
    <row r="47" spans="1:7" x14ac:dyDescent="0.45">
      <c r="A47" s="64" t="s">
        <v>104</v>
      </c>
      <c r="B47" s="69">
        <v>2250.9067259161648</v>
      </c>
      <c r="C47" s="292">
        <v>1877.7238556994189</v>
      </c>
      <c r="D47" s="70">
        <v>4128.6305816155837</v>
      </c>
      <c r="E47" s="298">
        <v>4.2957055018534032</v>
      </c>
      <c r="F47" s="305">
        <v>4.3430643129395614</v>
      </c>
      <c r="G47" s="302">
        <v>4.3171158600660684</v>
      </c>
    </row>
    <row r="48" spans="1:7" x14ac:dyDescent="0.45">
      <c r="A48" s="64" t="s">
        <v>105</v>
      </c>
      <c r="B48" s="69">
        <v>455.91414416219175</v>
      </c>
      <c r="C48" s="292">
        <v>410.80432406475427</v>
      </c>
      <c r="D48" s="70">
        <v>866.71846822694602</v>
      </c>
      <c r="E48" s="298">
        <v>0.87008176522871006</v>
      </c>
      <c r="F48" s="305">
        <v>0.95016612481728779</v>
      </c>
      <c r="G48" s="302">
        <v>0.90628695675904603</v>
      </c>
    </row>
    <row r="49" spans="1:7" x14ac:dyDescent="0.45">
      <c r="A49" s="64" t="s">
        <v>106</v>
      </c>
      <c r="B49" s="69">
        <v>178.24479668996599</v>
      </c>
      <c r="C49" s="292">
        <v>135.06706564014672</v>
      </c>
      <c r="D49" s="70">
        <v>313.31186233011272</v>
      </c>
      <c r="E49" s="298">
        <v>0.34016831750599441</v>
      </c>
      <c r="F49" s="305">
        <v>0.31240214095095814</v>
      </c>
      <c r="G49" s="302">
        <v>0.32761555757378413</v>
      </c>
    </row>
    <row r="50" spans="1:7" x14ac:dyDescent="0.45">
      <c r="A50" s="74" t="s">
        <v>107</v>
      </c>
      <c r="B50" s="75">
        <v>754.64224478070912</v>
      </c>
      <c r="C50" s="294">
        <v>588.73435985203309</v>
      </c>
      <c r="D50" s="76">
        <v>1343.3766046327423</v>
      </c>
      <c r="E50" s="300">
        <v>1.4401844401242565</v>
      </c>
      <c r="F50" s="307">
        <v>1.3617077827039046</v>
      </c>
      <c r="G50" s="304">
        <v>1.4047060717242219</v>
      </c>
    </row>
    <row r="51" spans="1:7" x14ac:dyDescent="0.45">
      <c r="A51" s="64" t="s">
        <v>108</v>
      </c>
      <c r="B51" s="69">
        <v>154.73037864506827</v>
      </c>
      <c r="C51" s="292">
        <v>119.80130888206858</v>
      </c>
      <c r="D51" s="70">
        <v>274.53168752713685</v>
      </c>
      <c r="E51" s="298">
        <v>0.29529261750237273</v>
      </c>
      <c r="F51" s="305">
        <v>0.2770933477091907</v>
      </c>
      <c r="G51" s="302">
        <v>0.28706494293570994</v>
      </c>
    </row>
    <row r="52" spans="1:7" x14ac:dyDescent="0.45">
      <c r="A52" s="64" t="s">
        <v>109</v>
      </c>
      <c r="B52" s="69">
        <v>1014.203920059907</v>
      </c>
      <c r="C52" s="292">
        <v>764.20115557071199</v>
      </c>
      <c r="D52" s="70">
        <v>1778.405075630619</v>
      </c>
      <c r="E52" s="298">
        <v>1.9355406020342125</v>
      </c>
      <c r="F52" s="305">
        <v>1.7675521118785988</v>
      </c>
      <c r="G52" s="302">
        <v>1.8595949930261404</v>
      </c>
    </row>
    <row r="53" spans="1:7" x14ac:dyDescent="0.45">
      <c r="A53" s="64" t="s">
        <v>110</v>
      </c>
      <c r="B53" s="69">
        <v>3975.0441274973255</v>
      </c>
      <c r="C53" s="292">
        <v>3219.2943130844506</v>
      </c>
      <c r="D53" s="70">
        <v>7194.338440581776</v>
      </c>
      <c r="E53" s="298">
        <v>7.5861068484080336</v>
      </c>
      <c r="F53" s="305">
        <v>7.4460374999062138</v>
      </c>
      <c r="G53" s="302">
        <v>7.5227831530436617</v>
      </c>
    </row>
    <row r="54" spans="1:7" x14ac:dyDescent="0.45">
      <c r="A54" s="64" t="s">
        <v>111</v>
      </c>
      <c r="B54" s="69">
        <v>437.82949317247966</v>
      </c>
      <c r="C54" s="292">
        <v>383.56648244164182</v>
      </c>
      <c r="D54" s="70">
        <v>821.39597561412143</v>
      </c>
      <c r="E54" s="298">
        <v>0.835568413848508</v>
      </c>
      <c r="F54" s="305">
        <v>0.88716660678071435</v>
      </c>
      <c r="G54" s="302">
        <v>0.8588953464396778</v>
      </c>
    </row>
    <row r="55" spans="1:7" x14ac:dyDescent="0.45">
      <c r="A55" s="74" t="s">
        <v>112</v>
      </c>
      <c r="B55" s="75">
        <v>140.05926123300182</v>
      </c>
      <c r="C55" s="294">
        <v>124.20928013795114</v>
      </c>
      <c r="D55" s="76">
        <v>264.26854137095296</v>
      </c>
      <c r="E55" s="300">
        <v>0.26729376750129163</v>
      </c>
      <c r="F55" s="307">
        <v>0.2872887247321641</v>
      </c>
      <c r="G55" s="304">
        <v>0.27633325111461715</v>
      </c>
    </row>
    <row r="56" spans="1:7" x14ac:dyDescent="0.45">
      <c r="A56" s="64" t="s">
        <v>113</v>
      </c>
      <c r="B56" s="69">
        <v>16.74168622650161</v>
      </c>
      <c r="C56" s="292">
        <v>17.80813361269205</v>
      </c>
      <c r="D56" s="70">
        <v>34.54981983919366</v>
      </c>
      <c r="E56" s="298">
        <v>3.1950392615320164E-2</v>
      </c>
      <c r="F56" s="305">
        <v>4.1189160663101777E-2</v>
      </c>
      <c r="G56" s="302">
        <v>3.6127130350287202E-2</v>
      </c>
    </row>
    <row r="57" spans="1:7" x14ac:dyDescent="0.45">
      <c r="A57" s="64" t="s">
        <v>114</v>
      </c>
      <c r="B57" s="69">
        <v>1485.3519515908142</v>
      </c>
      <c r="C57" s="292">
        <v>1330.4981306742193</v>
      </c>
      <c r="D57" s="70">
        <v>2815.8500822650335</v>
      </c>
      <c r="E57" s="298">
        <v>2.8346952262272453</v>
      </c>
      <c r="F57" s="305">
        <v>3.077363549610777</v>
      </c>
      <c r="G57" s="302">
        <v>2.9444027043363588</v>
      </c>
    </row>
    <row r="58" spans="1:7" x14ac:dyDescent="0.45">
      <c r="A58" s="64" t="s">
        <v>115</v>
      </c>
      <c r="B58" s="69">
        <v>1173.5438517955481</v>
      </c>
      <c r="C58" s="292">
        <v>1024.302488694088</v>
      </c>
      <c r="D58" s="70">
        <v>2197.8463404896361</v>
      </c>
      <c r="E58" s="298">
        <v>2.2396302444618184</v>
      </c>
      <c r="F58" s="305">
        <v>2.369151124538194</v>
      </c>
      <c r="G58" s="302">
        <v>2.2981851020449171</v>
      </c>
    </row>
    <row r="59" spans="1:7" x14ac:dyDescent="0.45">
      <c r="A59" s="64" t="s">
        <v>116</v>
      </c>
      <c r="B59" s="69">
        <v>306.35591207809728</v>
      </c>
      <c r="C59" s="292">
        <v>299.23215581334512</v>
      </c>
      <c r="D59" s="70">
        <v>605.58806789144239</v>
      </c>
      <c r="E59" s="298">
        <v>0.58465984480256739</v>
      </c>
      <c r="F59" s="305">
        <v>0.69210629308047911</v>
      </c>
      <c r="G59" s="302">
        <v>0.63323511292159951</v>
      </c>
    </row>
    <row r="60" spans="1:7" x14ac:dyDescent="0.45">
      <c r="A60" s="64" t="s">
        <v>117</v>
      </c>
      <c r="B60" s="69">
        <v>889.29117812077959</v>
      </c>
      <c r="C60" s="292">
        <v>788.29365328793813</v>
      </c>
      <c r="D60" s="70">
        <v>1677.5848314087177</v>
      </c>
      <c r="E60" s="298">
        <v>1.697152957348002</v>
      </c>
      <c r="F60" s="305">
        <v>1.8232766353369683</v>
      </c>
      <c r="G60" s="302">
        <v>1.7541719800580522</v>
      </c>
    </row>
    <row r="61" spans="1:7" x14ac:dyDescent="0.45">
      <c r="A61" s="74" t="s">
        <v>118</v>
      </c>
      <c r="B61" s="75">
        <v>94.200927553338218</v>
      </c>
      <c r="C61" s="294">
        <v>90.101782934842873</v>
      </c>
      <c r="D61" s="76">
        <v>184.30271048818111</v>
      </c>
      <c r="E61" s="300">
        <v>0.17977619334975517</v>
      </c>
      <c r="F61" s="307">
        <v>0.20840009930575432</v>
      </c>
      <c r="G61" s="304">
        <v>0.19271672259675543</v>
      </c>
    </row>
    <row r="62" spans="1:7" ht="13.5" thickBot="1" x14ac:dyDescent="0.45">
      <c r="A62" s="77" t="s">
        <v>23</v>
      </c>
      <c r="B62" s="383">
        <v>52400</v>
      </c>
      <c r="C62" s="291">
        <v>43236</v>
      </c>
      <c r="D62" s="78">
        <v>95637</v>
      </c>
      <c r="E62" s="297">
        <v>1</v>
      </c>
      <c r="F62" s="308">
        <v>1</v>
      </c>
      <c r="G62" s="301">
        <v>1</v>
      </c>
    </row>
    <row r="63" spans="1:7" ht="13.5" thickTop="1" x14ac:dyDescent="0.45">
      <c r="A63" s="354"/>
      <c r="B63" s="65"/>
      <c r="C63" s="65"/>
      <c r="D63" s="65"/>
      <c r="E63" s="79"/>
      <c r="F63" s="79"/>
      <c r="G63" s="79"/>
    </row>
    <row r="64" spans="1:7" x14ac:dyDescent="0.45">
      <c r="A64" s="526" t="s">
        <v>119</v>
      </c>
      <c r="B64" s="526"/>
      <c r="C64" s="526"/>
      <c r="D64" s="526"/>
      <c r="E64" s="355"/>
      <c r="F64" s="355"/>
      <c r="G64" s="355"/>
    </row>
    <row r="65" spans="1:7" s="356" customFormat="1" ht="16.5" customHeight="1" x14ac:dyDescent="0.45">
      <c r="A65" s="527" t="s">
        <v>401</v>
      </c>
      <c r="B65" s="527"/>
      <c r="C65" s="527"/>
      <c r="D65" s="527"/>
      <c r="E65" s="527"/>
      <c r="F65" s="527"/>
      <c r="G65" s="527"/>
    </row>
    <row r="66" spans="1:7" ht="21" customHeight="1" x14ac:dyDescent="0.45">
      <c r="A66" s="527"/>
      <c r="B66" s="527"/>
      <c r="C66" s="527"/>
      <c r="D66" s="527"/>
      <c r="E66" s="527"/>
      <c r="F66" s="527"/>
      <c r="G66" s="527"/>
    </row>
    <row r="73" spans="1:7" x14ac:dyDescent="0.45">
      <c r="F73" s="60" t="s">
        <v>20</v>
      </c>
    </row>
    <row r="74" spans="1:7" x14ac:dyDescent="0.45">
      <c r="F74" s="60"/>
    </row>
    <row r="75" spans="1:7" x14ac:dyDescent="0.45">
      <c r="F75" s="60"/>
    </row>
    <row r="76" spans="1:7" x14ac:dyDescent="0.45">
      <c r="F76" s="60"/>
    </row>
    <row r="78" spans="1:7" x14ac:dyDescent="0.45">
      <c r="F78" s="60"/>
    </row>
    <row r="79" spans="1:7" x14ac:dyDescent="0.45">
      <c r="F79" s="60"/>
    </row>
    <row r="80" spans="1:7" x14ac:dyDescent="0.45">
      <c r="F80" s="60"/>
    </row>
  </sheetData>
  <mergeCells count="5">
    <mergeCell ref="A1:G1"/>
    <mergeCell ref="A2:G2"/>
    <mergeCell ref="A3:G3"/>
    <mergeCell ref="A64:D64"/>
    <mergeCell ref="A65:G66"/>
  </mergeCells>
  <printOptions horizontalCentered="1"/>
  <pageMargins left="0.5" right="0.5" top="0.65" bottom="0.5" header="0.51180555555555596" footer="0.51180555555555596"/>
  <pageSetup scale="84" orientation="portrait" useFirstPageNumber="1"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L70"/>
  <sheetViews>
    <sheetView zoomScaleNormal="100" zoomScaleSheetLayoutView="100" zoomScalePageLayoutView="50" workbookViewId="0">
      <selection activeCell="B70" sqref="B70"/>
    </sheetView>
  </sheetViews>
  <sheetFormatPr defaultColWidth="19.265625" defaultRowHeight="16.5" customHeight="1" x14ac:dyDescent="0.45"/>
  <cols>
    <col min="1" max="1" width="1.73046875" style="402" bestFit="1" customWidth="1"/>
    <col min="2" max="2" width="17.73046875" style="402" bestFit="1" customWidth="1"/>
    <col min="3" max="3" width="14.59765625" style="402" customWidth="1"/>
    <col min="4" max="4" width="17" style="402" bestFit="1" customWidth="1"/>
    <col min="5" max="5" width="17.265625" style="402" bestFit="1" customWidth="1"/>
    <col min="6" max="6" width="15.59765625" style="402" bestFit="1" customWidth="1"/>
    <col min="7" max="7" width="14.73046875" style="402" customWidth="1"/>
    <col min="8" max="8" width="13.1328125" style="402" customWidth="1"/>
    <col min="9" max="9" width="17.73046875" style="402" customWidth="1"/>
    <col min="10" max="10" width="12.1328125" style="402" customWidth="1"/>
    <col min="11" max="11" width="17.3984375" style="402" bestFit="1" customWidth="1"/>
    <col min="12" max="16384" width="19.265625" style="402"/>
  </cols>
  <sheetData>
    <row r="1" spans="2:11" ht="16.5" customHeight="1" x14ac:dyDescent="0.45">
      <c r="B1" s="520" t="s">
        <v>120</v>
      </c>
      <c r="C1" s="520"/>
      <c r="D1" s="520"/>
      <c r="E1" s="520"/>
      <c r="F1" s="520"/>
      <c r="G1" s="520"/>
      <c r="H1" s="520"/>
      <c r="I1" s="520"/>
      <c r="J1" s="520"/>
      <c r="K1" s="520"/>
    </row>
    <row r="2" spans="2:11" ht="16.5" customHeight="1" x14ac:dyDescent="0.45">
      <c r="B2" s="520" t="s">
        <v>406</v>
      </c>
      <c r="C2" s="520"/>
      <c r="D2" s="520"/>
      <c r="E2" s="520"/>
      <c r="F2" s="520"/>
      <c r="G2" s="520"/>
      <c r="H2" s="520"/>
      <c r="I2" s="520"/>
      <c r="J2" s="520"/>
      <c r="K2" s="520"/>
    </row>
    <row r="3" spans="2:11" ht="16.5" customHeight="1" x14ac:dyDescent="0.45">
      <c r="B3" s="520" t="s">
        <v>121</v>
      </c>
      <c r="C3" s="520"/>
      <c r="D3" s="520"/>
      <c r="E3" s="520"/>
      <c r="F3" s="520"/>
      <c r="G3" s="520"/>
      <c r="H3" s="520"/>
      <c r="I3" s="520"/>
      <c r="J3" s="520"/>
      <c r="K3" s="520"/>
    </row>
    <row r="4" spans="2:11" ht="16.5" customHeight="1" thickBot="1" x14ac:dyDescent="0.5">
      <c r="B4" s="375"/>
      <c r="C4" s="375"/>
      <c r="D4" s="375"/>
      <c r="E4" s="375"/>
      <c r="F4" s="375"/>
      <c r="G4" s="375"/>
      <c r="H4" s="375"/>
      <c r="I4" s="375"/>
      <c r="J4" s="375"/>
      <c r="K4" s="375"/>
    </row>
    <row r="5" spans="2:11" ht="16.5" customHeight="1" x14ac:dyDescent="0.45">
      <c r="B5" s="403"/>
      <c r="C5" s="529" t="s">
        <v>122</v>
      </c>
      <c r="D5" s="530"/>
      <c r="E5" s="530"/>
      <c r="F5" s="530"/>
      <c r="G5" s="531"/>
      <c r="H5" s="532"/>
      <c r="I5" s="533" t="s">
        <v>183</v>
      </c>
      <c r="J5" s="531"/>
      <c r="K5" s="536" t="s">
        <v>184</v>
      </c>
    </row>
    <row r="6" spans="2:11" ht="16.5" customHeight="1" x14ac:dyDescent="0.45">
      <c r="B6" s="539"/>
      <c r="C6" s="540" t="s">
        <v>185</v>
      </c>
      <c r="D6" s="541" t="s">
        <v>123</v>
      </c>
      <c r="E6" s="541" t="s">
        <v>124</v>
      </c>
      <c r="F6" s="541" t="s">
        <v>125</v>
      </c>
      <c r="G6" s="540" t="s">
        <v>23</v>
      </c>
      <c r="H6" s="542"/>
      <c r="I6" s="534"/>
      <c r="J6" s="535"/>
      <c r="K6" s="537"/>
    </row>
    <row r="7" spans="2:11" ht="16.5" customHeight="1" x14ac:dyDescent="0.45">
      <c r="B7" s="539"/>
      <c r="C7" s="534"/>
      <c r="D7" s="535"/>
      <c r="E7" s="535"/>
      <c r="F7" s="535"/>
      <c r="G7" s="404" t="s">
        <v>126</v>
      </c>
      <c r="H7" s="405" t="s">
        <v>127</v>
      </c>
      <c r="I7" s="404" t="s">
        <v>126</v>
      </c>
      <c r="J7" s="406" t="s">
        <v>127</v>
      </c>
      <c r="K7" s="538"/>
    </row>
    <row r="8" spans="2:11" ht="16.5" customHeight="1" x14ac:dyDescent="0.45">
      <c r="B8" s="407" t="s">
        <v>63</v>
      </c>
      <c r="C8" s="361">
        <v>95372.637000000002</v>
      </c>
      <c r="D8" s="361">
        <v>6395.4830000000002</v>
      </c>
      <c r="E8" s="361">
        <v>24927.12989</v>
      </c>
      <c r="F8" s="361">
        <v>3257.61499</v>
      </c>
      <c r="G8" s="362">
        <v>129952.86487999999</v>
      </c>
      <c r="H8" s="408">
        <v>1.5190554018357047E-2</v>
      </c>
      <c r="I8" s="362">
        <v>105834.20332326282</v>
      </c>
      <c r="J8" s="357">
        <v>1.2017351311358702E-2</v>
      </c>
      <c r="K8" s="360">
        <v>24118.661556737177</v>
      </c>
    </row>
    <row r="9" spans="2:11" ht="16.5" customHeight="1" x14ac:dyDescent="0.45">
      <c r="B9" s="409" t="s">
        <v>64</v>
      </c>
      <c r="C9" s="331">
        <v>168130.98300000001</v>
      </c>
      <c r="D9" s="331">
        <v>9965.241</v>
      </c>
      <c r="E9" s="331">
        <v>136942.76909000002</v>
      </c>
      <c r="F9" s="331">
        <v>283120.66687000002</v>
      </c>
      <c r="G9" s="332">
        <v>598159.65996000008</v>
      </c>
      <c r="H9" s="358">
        <v>6.9920556461875085</v>
      </c>
      <c r="I9" s="332">
        <v>21792.931165972521</v>
      </c>
      <c r="J9" s="358">
        <v>0.24745621141571394</v>
      </c>
      <c r="K9" s="333">
        <v>576366.72879402759</v>
      </c>
    </row>
    <row r="10" spans="2:11" ht="16.5" customHeight="1" x14ac:dyDescent="0.45">
      <c r="B10" s="409" t="s">
        <v>65</v>
      </c>
      <c r="C10" s="331">
        <v>3415.192</v>
      </c>
      <c r="D10" s="331">
        <v>134</v>
      </c>
      <c r="E10" s="331">
        <v>1118.6677299999999</v>
      </c>
      <c r="F10" s="331">
        <v>0</v>
      </c>
      <c r="G10" s="332">
        <v>4667.8597300000001</v>
      </c>
      <c r="H10" s="358">
        <v>5.4563918574750354E-2</v>
      </c>
      <c r="I10" s="332">
        <v>721.60266033162122</v>
      </c>
      <c r="J10" s="358">
        <v>8.1937147010299714E-3</v>
      </c>
      <c r="K10" s="333">
        <v>3946.2570696683788</v>
      </c>
    </row>
    <row r="11" spans="2:11" ht="16.5" customHeight="1" x14ac:dyDescent="0.45">
      <c r="B11" s="409" t="s">
        <v>66</v>
      </c>
      <c r="C11" s="331">
        <v>79212.877999999997</v>
      </c>
      <c r="D11" s="331">
        <v>27129.798999999999</v>
      </c>
      <c r="E11" s="331">
        <v>99173.23904</v>
      </c>
      <c r="F11" s="331">
        <v>13934.154359999999</v>
      </c>
      <c r="G11" s="332">
        <v>219450.07039999997</v>
      </c>
      <c r="H11" s="358">
        <v>2.5652132808474155</v>
      </c>
      <c r="I11" s="332">
        <v>175995.72132827688</v>
      </c>
      <c r="J11" s="358">
        <v>1.9984110486831643</v>
      </c>
      <c r="K11" s="333">
        <v>43454.349071723089</v>
      </c>
    </row>
    <row r="12" spans="2:11" ht="16.5" customHeight="1" x14ac:dyDescent="0.45">
      <c r="B12" s="410" t="s">
        <v>67</v>
      </c>
      <c r="C12" s="334">
        <v>124016.348</v>
      </c>
      <c r="D12" s="334">
        <v>6861.9939999999997</v>
      </c>
      <c r="E12" s="334">
        <v>19706.62399</v>
      </c>
      <c r="F12" s="334">
        <v>10928.957779999999</v>
      </c>
      <c r="G12" s="335">
        <v>161513.92376999999</v>
      </c>
      <c r="H12" s="359">
        <v>1.8879814508210844</v>
      </c>
      <c r="I12" s="335">
        <v>70953.320037571626</v>
      </c>
      <c r="J12" s="359">
        <v>0.80566673799616939</v>
      </c>
      <c r="K12" s="336">
        <v>90560.603732428368</v>
      </c>
    </row>
    <row r="13" spans="2:11" ht="16.5" customHeight="1" x14ac:dyDescent="0.45">
      <c r="B13" s="409" t="s">
        <v>68</v>
      </c>
      <c r="C13" s="331">
        <v>163542.85699999999</v>
      </c>
      <c r="D13" s="331">
        <v>135395.986</v>
      </c>
      <c r="E13" s="331">
        <v>238738.00508999999</v>
      </c>
      <c r="F13" s="331">
        <v>15784.33345</v>
      </c>
      <c r="G13" s="332">
        <v>553461.18154000002</v>
      </c>
      <c r="H13" s="358">
        <v>6.46956262411803</v>
      </c>
      <c r="I13" s="332">
        <v>1057678.1419133856</v>
      </c>
      <c r="J13" s="358">
        <v>12.009812902257128</v>
      </c>
      <c r="K13" s="333">
        <v>-504216.96037338558</v>
      </c>
    </row>
    <row r="14" spans="2:11" ht="16.5" customHeight="1" x14ac:dyDescent="0.45">
      <c r="B14" s="409" t="s">
        <v>69</v>
      </c>
      <c r="C14" s="331">
        <v>63602.43</v>
      </c>
      <c r="D14" s="331">
        <v>5616.5730000000003</v>
      </c>
      <c r="E14" s="331">
        <v>23332.387609999998</v>
      </c>
      <c r="F14" s="331">
        <v>9482.7305699999997</v>
      </c>
      <c r="G14" s="332">
        <v>102034.12118</v>
      </c>
      <c r="H14" s="358">
        <v>1.1927053943224919</v>
      </c>
      <c r="I14" s="332">
        <v>174002.55766522943</v>
      </c>
      <c r="J14" s="358">
        <v>1.9757789059469313</v>
      </c>
      <c r="K14" s="333">
        <v>-71968.436485229424</v>
      </c>
    </row>
    <row r="15" spans="2:11" ht="16.5" customHeight="1" x14ac:dyDescent="0.45">
      <c r="B15" s="409" t="s">
        <v>70</v>
      </c>
      <c r="C15" s="331">
        <v>435.13900000000001</v>
      </c>
      <c r="D15" s="331">
        <v>5527.6120000000001</v>
      </c>
      <c r="E15" s="331">
        <v>17794.36061</v>
      </c>
      <c r="F15" s="331">
        <v>1211.3785500000001</v>
      </c>
      <c r="G15" s="332">
        <v>24968.490160000001</v>
      </c>
      <c r="H15" s="358">
        <v>0.29186366832507527</v>
      </c>
      <c r="I15" s="332">
        <v>117392.10245711738</v>
      </c>
      <c r="J15" s="358">
        <v>1.3329737382698352</v>
      </c>
      <c r="K15" s="333">
        <v>-92423.612297117375</v>
      </c>
    </row>
    <row r="16" spans="2:11" ht="16.5" customHeight="1" x14ac:dyDescent="0.45">
      <c r="B16" s="409" t="s">
        <v>71</v>
      </c>
      <c r="C16" s="331">
        <v>265.43</v>
      </c>
      <c r="D16" s="331">
        <v>992.702</v>
      </c>
      <c r="E16" s="331">
        <v>5939.63112</v>
      </c>
      <c r="F16" s="331">
        <v>0</v>
      </c>
      <c r="G16" s="332">
        <v>7197.7631199999996</v>
      </c>
      <c r="H16" s="358">
        <v>8.4136667234433152E-2</v>
      </c>
      <c r="I16" s="332">
        <v>34969.228799486329</v>
      </c>
      <c r="J16" s="358">
        <v>0.39707154622511293</v>
      </c>
      <c r="K16" s="333">
        <v>-27771.465679486329</v>
      </c>
    </row>
    <row r="17" spans="2:11" ht="16.5" customHeight="1" x14ac:dyDescent="0.45">
      <c r="B17" s="410" t="s">
        <v>72</v>
      </c>
      <c r="C17" s="334">
        <v>0</v>
      </c>
      <c r="D17" s="334">
        <v>1450.6859999999999</v>
      </c>
      <c r="E17" s="334">
        <v>7607.0380400000004</v>
      </c>
      <c r="F17" s="334">
        <v>0</v>
      </c>
      <c r="G17" s="335">
        <v>9057.724040000001</v>
      </c>
      <c r="H17" s="359">
        <v>0.10587827089463951</v>
      </c>
      <c r="I17" s="335">
        <v>57644.603343038907</v>
      </c>
      <c r="J17" s="359">
        <v>0.65454780007301716</v>
      </c>
      <c r="K17" s="336">
        <v>-48586.879303038906</v>
      </c>
    </row>
    <row r="18" spans="2:11" ht="16.5" customHeight="1" x14ac:dyDescent="0.45">
      <c r="B18" s="409" t="s">
        <v>73</v>
      </c>
      <c r="C18" s="331">
        <v>39811.14</v>
      </c>
      <c r="D18" s="331">
        <v>28704.440999999999</v>
      </c>
      <c r="E18" s="331">
        <v>80959.176950000008</v>
      </c>
      <c r="F18" s="331">
        <v>7194.99161</v>
      </c>
      <c r="G18" s="332">
        <v>156669.74956</v>
      </c>
      <c r="H18" s="358">
        <v>1.8313565429521526</v>
      </c>
      <c r="I18" s="332">
        <v>499053.91106923536</v>
      </c>
      <c r="J18" s="358">
        <v>5.6666994074762691</v>
      </c>
      <c r="K18" s="333">
        <v>-342384.16150923539</v>
      </c>
    </row>
    <row r="19" spans="2:11" ht="16.5" customHeight="1" x14ac:dyDescent="0.45">
      <c r="B19" s="409" t="s">
        <v>74</v>
      </c>
      <c r="C19" s="331">
        <v>128613.708</v>
      </c>
      <c r="D19" s="331">
        <v>22762.102999999999</v>
      </c>
      <c r="E19" s="331">
        <v>53915.38985</v>
      </c>
      <c r="F19" s="331">
        <v>6914.6328700000004</v>
      </c>
      <c r="G19" s="332">
        <v>212205.83372</v>
      </c>
      <c r="H19" s="358">
        <v>2.4805333711656092</v>
      </c>
      <c r="I19" s="332">
        <v>250415.92596811973</v>
      </c>
      <c r="J19" s="358">
        <v>2.8434438601349794</v>
      </c>
      <c r="K19" s="333">
        <v>-38210.092248119734</v>
      </c>
    </row>
    <row r="20" spans="2:11" ht="16.5" customHeight="1" x14ac:dyDescent="0.45">
      <c r="B20" s="409" t="s">
        <v>75</v>
      </c>
      <c r="C20" s="331">
        <v>12090.93</v>
      </c>
      <c r="D20" s="331">
        <v>36.701999999999998</v>
      </c>
      <c r="E20" s="331">
        <v>577.15985000000001</v>
      </c>
      <c r="F20" s="331">
        <v>106.66786</v>
      </c>
      <c r="G20" s="332">
        <v>12811.459709999999</v>
      </c>
      <c r="H20" s="358">
        <v>0.14975673753592733</v>
      </c>
      <c r="I20" s="332">
        <v>4539.2093308274152</v>
      </c>
      <c r="J20" s="358">
        <v>5.1542196654264717E-2</v>
      </c>
      <c r="K20" s="333">
        <v>8272.2503791725831</v>
      </c>
    </row>
    <row r="21" spans="2:11" ht="16.5" customHeight="1" x14ac:dyDescent="0.45">
      <c r="B21" s="409" t="s">
        <v>76</v>
      </c>
      <c r="C21" s="331">
        <v>6240.3829999999998</v>
      </c>
      <c r="D21" s="331">
        <v>812</v>
      </c>
      <c r="E21" s="331">
        <v>9924.9914800000006</v>
      </c>
      <c r="F21" s="331">
        <v>16.2014</v>
      </c>
      <c r="G21" s="332">
        <v>16993.57588</v>
      </c>
      <c r="H21" s="358">
        <v>0.19864266371392475</v>
      </c>
      <c r="I21" s="332">
        <v>37133.506391072689</v>
      </c>
      <c r="J21" s="358">
        <v>0.42164666781784826</v>
      </c>
      <c r="K21" s="333">
        <v>-20139.930511072689</v>
      </c>
    </row>
    <row r="22" spans="2:11" ht="16.5" customHeight="1" x14ac:dyDescent="0.45">
      <c r="B22" s="410" t="s">
        <v>77</v>
      </c>
      <c r="C22" s="334">
        <v>57046.188999999998</v>
      </c>
      <c r="D22" s="334">
        <v>1067.326</v>
      </c>
      <c r="E22" s="334">
        <v>11584.162779999999</v>
      </c>
      <c r="F22" s="334">
        <v>2732.97363</v>
      </c>
      <c r="G22" s="335">
        <v>72430.651409999991</v>
      </c>
      <c r="H22" s="359">
        <v>0.84666215234607445</v>
      </c>
      <c r="I22" s="335">
        <v>45370.241787473591</v>
      </c>
      <c r="J22" s="359">
        <v>0.51517384505271102</v>
      </c>
      <c r="K22" s="336">
        <v>27060.4096225264</v>
      </c>
    </row>
    <row r="23" spans="2:11" ht="16.5" customHeight="1" x14ac:dyDescent="0.45">
      <c r="B23" s="409" t="s">
        <v>78</v>
      </c>
      <c r="C23" s="331">
        <v>137157.799</v>
      </c>
      <c r="D23" s="331">
        <v>17037.867999999999</v>
      </c>
      <c r="E23" s="331">
        <v>86746.581409999999</v>
      </c>
      <c r="F23" s="331">
        <v>9271.0528000000013</v>
      </c>
      <c r="G23" s="332">
        <v>250213.30121000001</v>
      </c>
      <c r="H23" s="358">
        <v>2.9248132941522482</v>
      </c>
      <c r="I23" s="332">
        <v>356040.0315382104</v>
      </c>
      <c r="J23" s="358">
        <v>4.0427933555970164</v>
      </c>
      <c r="K23" s="333">
        <v>-105826.7303282104</v>
      </c>
    </row>
    <row r="24" spans="2:11" ht="16.5" customHeight="1" x14ac:dyDescent="0.45">
      <c r="B24" s="409" t="s">
        <v>79</v>
      </c>
      <c r="C24" s="331">
        <v>133622.728</v>
      </c>
      <c r="D24" s="331">
        <v>12009.51</v>
      </c>
      <c r="E24" s="331">
        <v>45112.628369999999</v>
      </c>
      <c r="F24" s="331">
        <v>4937.9052199999996</v>
      </c>
      <c r="G24" s="332">
        <v>195682.77158999999</v>
      </c>
      <c r="H24" s="358">
        <v>2.2873906743376438</v>
      </c>
      <c r="I24" s="332">
        <v>162984.17568144953</v>
      </c>
      <c r="J24" s="358">
        <v>1.8506664536167652</v>
      </c>
      <c r="K24" s="333">
        <v>32698.595908550458</v>
      </c>
    </row>
    <row r="25" spans="2:11" ht="16.5" customHeight="1" x14ac:dyDescent="0.45">
      <c r="B25" s="409" t="s">
        <v>80</v>
      </c>
      <c r="C25" s="331">
        <v>226821.29500000001</v>
      </c>
      <c r="D25" s="331">
        <v>4480.2529999999997</v>
      </c>
      <c r="E25" s="331">
        <v>15975.44334</v>
      </c>
      <c r="F25" s="331">
        <v>3902.4537200000004</v>
      </c>
      <c r="G25" s="332">
        <v>251179.44506</v>
      </c>
      <c r="H25" s="358">
        <v>2.9361068199675353</v>
      </c>
      <c r="I25" s="332">
        <v>86400.897838229532</v>
      </c>
      <c r="J25" s="358">
        <v>0.98107219626095277</v>
      </c>
      <c r="K25" s="333">
        <v>164778.54722177045</v>
      </c>
    </row>
    <row r="26" spans="2:11" ht="16.5" customHeight="1" x14ac:dyDescent="0.45">
      <c r="B26" s="409" t="s">
        <v>81</v>
      </c>
      <c r="C26" s="331">
        <v>177946.448</v>
      </c>
      <c r="D26" s="331">
        <v>3238.991</v>
      </c>
      <c r="E26" s="331">
        <v>20286.00533</v>
      </c>
      <c r="F26" s="331">
        <v>5014.4590699999999</v>
      </c>
      <c r="G26" s="332">
        <v>206485.90340000004</v>
      </c>
      <c r="H26" s="358">
        <v>2.4136715050671347</v>
      </c>
      <c r="I26" s="332">
        <v>69287.749812018345</v>
      </c>
      <c r="J26" s="358">
        <v>0.78675438083212845</v>
      </c>
      <c r="K26" s="333">
        <v>137198.15358798171</v>
      </c>
    </row>
    <row r="27" spans="2:11" ht="16.5" customHeight="1" x14ac:dyDescent="0.45">
      <c r="B27" s="410" t="s">
        <v>82</v>
      </c>
      <c r="C27" s="334">
        <v>153640.682</v>
      </c>
      <c r="D27" s="334">
        <v>13604.172</v>
      </c>
      <c r="E27" s="334">
        <v>38256.936700000006</v>
      </c>
      <c r="F27" s="334">
        <v>4938.9971399999995</v>
      </c>
      <c r="G27" s="335">
        <v>210440.78784</v>
      </c>
      <c r="H27" s="359">
        <v>2.4599012559677051</v>
      </c>
      <c r="I27" s="335">
        <v>101821.95621228412</v>
      </c>
      <c r="J27" s="359">
        <v>1.1561765295056003</v>
      </c>
      <c r="K27" s="336">
        <v>108618.83162771589</v>
      </c>
    </row>
    <row r="28" spans="2:11" ht="16.5" customHeight="1" x14ac:dyDescent="0.45">
      <c r="B28" s="409" t="s">
        <v>83</v>
      </c>
      <c r="C28" s="331">
        <v>86272.585000000006</v>
      </c>
      <c r="D28" s="331">
        <v>16628.68</v>
      </c>
      <c r="E28" s="331">
        <v>36526.403159999994</v>
      </c>
      <c r="F28" s="331">
        <v>4549.0590999999995</v>
      </c>
      <c r="G28" s="332">
        <v>143976.72726000001</v>
      </c>
      <c r="H28" s="358">
        <v>1.6829842534436399</v>
      </c>
      <c r="I28" s="332">
        <v>96315.245370835735</v>
      </c>
      <c r="J28" s="358">
        <v>1.0936484651617673</v>
      </c>
      <c r="K28" s="333">
        <v>47661.481889164279</v>
      </c>
    </row>
    <row r="29" spans="2:11" ht="16.5" customHeight="1" x14ac:dyDescent="0.45">
      <c r="B29" s="409" t="s">
        <v>84</v>
      </c>
      <c r="C29" s="331">
        <v>35702.057999999997</v>
      </c>
      <c r="D29" s="331">
        <v>1706.1690000000001</v>
      </c>
      <c r="E29" s="331">
        <v>4612.9429900000005</v>
      </c>
      <c r="F29" s="331">
        <v>7311.3497200000002</v>
      </c>
      <c r="G29" s="332">
        <v>49332.51971</v>
      </c>
      <c r="H29" s="358">
        <v>0.57666162743577276</v>
      </c>
      <c r="I29" s="332">
        <v>38683.227090879613</v>
      </c>
      <c r="J29" s="358">
        <v>0.43924356702365625</v>
      </c>
      <c r="K29" s="333">
        <v>10649.292619120388</v>
      </c>
    </row>
    <row r="30" spans="2:11" ht="16.5" customHeight="1" x14ac:dyDescent="0.45">
      <c r="B30" s="409" t="s">
        <v>85</v>
      </c>
      <c r="C30" s="331">
        <v>2902.3020000000001</v>
      </c>
      <c r="D30" s="331">
        <v>11243.538</v>
      </c>
      <c r="E30" s="331">
        <v>28049.361719999997</v>
      </c>
      <c r="F30" s="331">
        <v>453.36367999999999</v>
      </c>
      <c r="G30" s="332">
        <v>42648.565399999999</v>
      </c>
      <c r="H30" s="358">
        <v>0.49853101515874282</v>
      </c>
      <c r="I30" s="332">
        <v>207780.05722595405</v>
      </c>
      <c r="J30" s="358">
        <v>2.3593185045780571</v>
      </c>
      <c r="K30" s="333">
        <v>-165131.49182595406</v>
      </c>
    </row>
    <row r="31" spans="2:11" ht="16.5" customHeight="1" x14ac:dyDescent="0.45">
      <c r="B31" s="409" t="s">
        <v>86</v>
      </c>
      <c r="C31" s="331">
        <v>2434.8180000000002</v>
      </c>
      <c r="D31" s="331">
        <v>8094.8</v>
      </c>
      <c r="E31" s="331">
        <v>29635.9673</v>
      </c>
      <c r="F31" s="331">
        <v>1800.6343999999999</v>
      </c>
      <c r="G31" s="332">
        <v>41966.219700000001</v>
      </c>
      <c r="H31" s="358">
        <v>0.49055488533304409</v>
      </c>
      <c r="I31" s="332">
        <v>219315.99277882994</v>
      </c>
      <c r="J31" s="358">
        <v>2.4903077177917319</v>
      </c>
      <c r="K31" s="333">
        <v>-177349.77307882992</v>
      </c>
    </row>
    <row r="32" spans="2:11" ht="16.5" customHeight="1" x14ac:dyDescent="0.45">
      <c r="B32" s="410" t="s">
        <v>87</v>
      </c>
      <c r="C32" s="334">
        <v>126049.542</v>
      </c>
      <c r="D32" s="334">
        <v>20045.469000000001</v>
      </c>
      <c r="E32" s="334">
        <v>43691.197009999996</v>
      </c>
      <c r="F32" s="334">
        <v>11321.183369999999</v>
      </c>
      <c r="G32" s="335">
        <v>201107.39137999999</v>
      </c>
      <c r="H32" s="359">
        <v>2.3508005730152415</v>
      </c>
      <c r="I32" s="335">
        <v>233792.3657469459</v>
      </c>
      <c r="J32" s="359">
        <v>2.6546852575750988</v>
      </c>
      <c r="K32" s="336">
        <v>-32684.974366945913</v>
      </c>
    </row>
    <row r="33" spans="2:11" ht="16.5" customHeight="1" x14ac:dyDescent="0.45">
      <c r="B33" s="409" t="s">
        <v>88</v>
      </c>
      <c r="C33" s="331">
        <v>247614.20800000001</v>
      </c>
      <c r="D33" s="331">
        <v>6529.1729999999998</v>
      </c>
      <c r="E33" s="331">
        <v>25040.237590000001</v>
      </c>
      <c r="F33" s="331">
        <v>3263.232</v>
      </c>
      <c r="G33" s="332">
        <v>282446.85059000005</v>
      </c>
      <c r="H33" s="358">
        <v>3.3016002726558877</v>
      </c>
      <c r="I33" s="332">
        <v>173236.10746602487</v>
      </c>
      <c r="J33" s="358">
        <v>1.9670759526319537</v>
      </c>
      <c r="K33" s="333">
        <v>109210.74312397517</v>
      </c>
    </row>
    <row r="34" spans="2:11" ht="16.5" customHeight="1" x14ac:dyDescent="0.45">
      <c r="B34" s="409" t="s">
        <v>89</v>
      </c>
      <c r="C34" s="331">
        <v>168548.02600000001</v>
      </c>
      <c r="D34" s="331">
        <v>6204.2359999999999</v>
      </c>
      <c r="E34" s="331">
        <v>19110.6325</v>
      </c>
      <c r="F34" s="331">
        <v>6678.9096200000004</v>
      </c>
      <c r="G34" s="332">
        <v>200541.80412000002</v>
      </c>
      <c r="H34" s="358">
        <v>2.3441892652668068</v>
      </c>
      <c r="I34" s="332">
        <v>54491.669893957041</v>
      </c>
      <c r="J34" s="358">
        <v>0.61874660563002715</v>
      </c>
      <c r="K34" s="333">
        <v>146050.13422604298</v>
      </c>
    </row>
    <row r="35" spans="2:11" ht="16.5" customHeight="1" x14ac:dyDescent="0.45">
      <c r="B35" s="409" t="s">
        <v>90</v>
      </c>
      <c r="C35" s="331">
        <v>215367.72</v>
      </c>
      <c r="D35" s="331">
        <v>8461.4889999999996</v>
      </c>
      <c r="E35" s="331">
        <v>25571.743770000001</v>
      </c>
      <c r="F35" s="331">
        <v>16572.667529999999</v>
      </c>
      <c r="G35" s="332">
        <v>265973.62030000001</v>
      </c>
      <c r="H35" s="358">
        <v>3.1090400741499504</v>
      </c>
      <c r="I35" s="332">
        <v>160009.6883466297</v>
      </c>
      <c r="J35" s="358">
        <v>1.8168914941506509</v>
      </c>
      <c r="K35" s="333">
        <v>105963.93195337031</v>
      </c>
    </row>
    <row r="36" spans="2:11" ht="16.5" customHeight="1" x14ac:dyDescent="0.45">
      <c r="B36" s="409" t="s">
        <v>91</v>
      </c>
      <c r="C36" s="331">
        <v>142851.78099999999</v>
      </c>
      <c r="D36" s="331">
        <v>482</v>
      </c>
      <c r="E36" s="331">
        <v>5105.9674500000001</v>
      </c>
      <c r="F36" s="331">
        <v>910.95756000000006</v>
      </c>
      <c r="G36" s="332">
        <v>149350.70600999999</v>
      </c>
      <c r="H36" s="358">
        <v>1.745802194833973</v>
      </c>
      <c r="I36" s="332">
        <v>30428.08035925627</v>
      </c>
      <c r="J36" s="358">
        <v>0.34550733120798344</v>
      </c>
      <c r="K36" s="333">
        <v>118922.62565074372</v>
      </c>
    </row>
    <row r="37" spans="2:11" ht="16.5" customHeight="1" x14ac:dyDescent="0.45">
      <c r="B37" s="410" t="s">
        <v>92</v>
      </c>
      <c r="C37" s="334">
        <v>123424.125</v>
      </c>
      <c r="D37" s="334">
        <v>466</v>
      </c>
      <c r="E37" s="334">
        <v>9768.2938900000008</v>
      </c>
      <c r="F37" s="334">
        <v>3561.9993599999998</v>
      </c>
      <c r="G37" s="335">
        <v>137220.41824999999</v>
      </c>
      <c r="H37" s="359">
        <v>1.6040078668315483</v>
      </c>
      <c r="I37" s="335">
        <v>29545.884712786523</v>
      </c>
      <c r="J37" s="359">
        <v>0.33549010173388216</v>
      </c>
      <c r="K37" s="336">
        <v>107674.53353721346</v>
      </c>
    </row>
    <row r="38" spans="2:11" ht="16.5" customHeight="1" x14ac:dyDescent="0.45">
      <c r="B38" s="409" t="s">
        <v>93</v>
      </c>
      <c r="C38" s="331">
        <v>22131.973000000002</v>
      </c>
      <c r="D38" s="331">
        <v>6827.8059999999996</v>
      </c>
      <c r="E38" s="331">
        <v>9466.8463900000006</v>
      </c>
      <c r="F38" s="331">
        <v>537.52588000000003</v>
      </c>
      <c r="G38" s="332">
        <v>38964.151270000002</v>
      </c>
      <c r="H38" s="358">
        <v>0.45546286739651787</v>
      </c>
      <c r="I38" s="332">
        <v>64427.895845546016</v>
      </c>
      <c r="J38" s="358">
        <v>0.73157130144652416</v>
      </c>
      <c r="K38" s="333">
        <v>-25463.744575546014</v>
      </c>
    </row>
    <row r="39" spans="2:11" ht="16.5" customHeight="1" x14ac:dyDescent="0.45">
      <c r="B39" s="409" t="s">
        <v>94</v>
      </c>
      <c r="C39" s="331">
        <v>11354.415000000001</v>
      </c>
      <c r="D39" s="331">
        <v>602</v>
      </c>
      <c r="E39" s="331">
        <v>3880.1596400000003</v>
      </c>
      <c r="F39" s="331">
        <v>226.52634</v>
      </c>
      <c r="G39" s="332">
        <v>16063.100980000001</v>
      </c>
      <c r="H39" s="358">
        <v>0.18776608223630417</v>
      </c>
      <c r="I39" s="332">
        <v>58375.091127997759</v>
      </c>
      <c r="J39" s="358">
        <v>0.66284240433596364</v>
      </c>
      <c r="K39" s="333">
        <v>-42311.990147997756</v>
      </c>
    </row>
    <row r="40" spans="2:11" ht="16.5" customHeight="1" x14ac:dyDescent="0.45">
      <c r="B40" s="409" t="s">
        <v>95</v>
      </c>
      <c r="C40" s="331">
        <v>1163.672</v>
      </c>
      <c r="D40" s="331">
        <v>9375.5149999999994</v>
      </c>
      <c r="E40" s="331">
        <v>49190.62313</v>
      </c>
      <c r="F40" s="331">
        <v>0</v>
      </c>
      <c r="G40" s="332">
        <v>59729.810129999998</v>
      </c>
      <c r="H40" s="358">
        <v>0.69819846459238366</v>
      </c>
      <c r="I40" s="332">
        <v>184413.74860025567</v>
      </c>
      <c r="J40" s="358">
        <v>2.09399677418532</v>
      </c>
      <c r="K40" s="333">
        <v>-124683.93847025567</v>
      </c>
    </row>
    <row r="41" spans="2:11" ht="16.5" customHeight="1" x14ac:dyDescent="0.45">
      <c r="B41" s="409" t="s">
        <v>96</v>
      </c>
      <c r="C41" s="331">
        <v>88126.293000000005</v>
      </c>
      <c r="D41" s="331">
        <v>14991.460999999999</v>
      </c>
      <c r="E41" s="331">
        <v>30945.399710000002</v>
      </c>
      <c r="F41" s="331">
        <v>3976.2633100000003</v>
      </c>
      <c r="G41" s="332">
        <v>138039.41702000002</v>
      </c>
      <c r="H41" s="358">
        <v>1.6135813726316255</v>
      </c>
      <c r="I41" s="332">
        <v>172629.46371590256</v>
      </c>
      <c r="J41" s="358">
        <v>1.9601875830527995</v>
      </c>
      <c r="K41" s="333">
        <v>-34590.046695902536</v>
      </c>
    </row>
    <row r="42" spans="2:11" ht="16.5" customHeight="1" x14ac:dyDescent="0.45">
      <c r="B42" s="410" t="s">
        <v>97</v>
      </c>
      <c r="C42" s="334">
        <v>59022.779000000002</v>
      </c>
      <c r="D42" s="334">
        <v>41475.83</v>
      </c>
      <c r="E42" s="334">
        <v>127817.44873999999</v>
      </c>
      <c r="F42" s="334">
        <v>5638.8294000000005</v>
      </c>
      <c r="G42" s="335">
        <v>233954.88713999998</v>
      </c>
      <c r="H42" s="359">
        <v>2.7347641425531579</v>
      </c>
      <c r="I42" s="335">
        <v>346158.54872651683</v>
      </c>
      <c r="J42" s="359">
        <v>3.930590261798915</v>
      </c>
      <c r="K42" s="336">
        <v>-112203.66158651686</v>
      </c>
    </row>
    <row r="43" spans="2:11" ht="16.5" customHeight="1" x14ac:dyDescent="0.45">
      <c r="B43" s="409" t="s">
        <v>98</v>
      </c>
      <c r="C43" s="331">
        <v>85202.025999999998</v>
      </c>
      <c r="D43" s="331">
        <v>11451.918</v>
      </c>
      <c r="E43" s="331">
        <v>62242.672259999999</v>
      </c>
      <c r="F43" s="331">
        <v>15095.29464</v>
      </c>
      <c r="G43" s="332">
        <v>173991.91090000002</v>
      </c>
      <c r="H43" s="358">
        <v>2.0338401340549321</v>
      </c>
      <c r="I43" s="332">
        <v>403875.61781564134</v>
      </c>
      <c r="J43" s="358">
        <v>4.5859609020326788</v>
      </c>
      <c r="K43" s="333">
        <v>-229883.70691564132</v>
      </c>
    </row>
    <row r="44" spans="2:11" ht="16.5" customHeight="1" x14ac:dyDescent="0.45">
      <c r="B44" s="409" t="s">
        <v>99</v>
      </c>
      <c r="C44" s="331">
        <v>182689.815</v>
      </c>
      <c r="D44" s="331">
        <v>1022.17</v>
      </c>
      <c r="E44" s="331">
        <v>3886.6653300000003</v>
      </c>
      <c r="F44" s="331">
        <v>877.84120999999993</v>
      </c>
      <c r="G44" s="332">
        <v>188476.49154000002</v>
      </c>
      <c r="H44" s="358">
        <v>2.2031544503251781</v>
      </c>
      <c r="I44" s="332">
        <v>119371.74696175105</v>
      </c>
      <c r="J44" s="358">
        <v>1.3554523725267762</v>
      </c>
      <c r="K44" s="333">
        <v>69104.744578248967</v>
      </c>
    </row>
    <row r="45" spans="2:11" ht="16.5" customHeight="1" x14ac:dyDescent="0.45">
      <c r="B45" s="409" t="s">
        <v>100</v>
      </c>
      <c r="C45" s="331">
        <v>3208.5889999999999</v>
      </c>
      <c r="D45" s="331">
        <v>256</v>
      </c>
      <c r="E45" s="331">
        <v>164.44900000000001</v>
      </c>
      <c r="F45" s="331">
        <v>0</v>
      </c>
      <c r="G45" s="332">
        <v>3629.038</v>
      </c>
      <c r="H45" s="358">
        <v>4.2420840682947186E-2</v>
      </c>
      <c r="I45" s="332">
        <v>13356.111547969669</v>
      </c>
      <c r="J45" s="358">
        <v>0.15165710099918772</v>
      </c>
      <c r="K45" s="333">
        <v>-9727.0735479696687</v>
      </c>
    </row>
    <row r="46" spans="2:11" ht="16.5" customHeight="1" x14ac:dyDescent="0.45">
      <c r="B46" s="409" t="s">
        <v>101</v>
      </c>
      <c r="C46" s="331">
        <v>83593.926999999996</v>
      </c>
      <c r="D46" s="331">
        <v>29262.848999999998</v>
      </c>
      <c r="E46" s="331">
        <v>66451.924700000003</v>
      </c>
      <c r="F46" s="331">
        <v>9246.7022500000003</v>
      </c>
      <c r="G46" s="332">
        <v>188555.40294999999</v>
      </c>
      <c r="H46" s="358">
        <v>2.2040768678781704</v>
      </c>
      <c r="I46" s="332">
        <v>300608.34099198936</v>
      </c>
      <c r="J46" s="358">
        <v>3.4133729242438586</v>
      </c>
      <c r="K46" s="333">
        <v>-112052.93804198937</v>
      </c>
    </row>
    <row r="47" spans="2:11" ht="16.5" customHeight="1" x14ac:dyDescent="0.45">
      <c r="B47" s="410" t="s">
        <v>102</v>
      </c>
      <c r="C47" s="334">
        <v>166042.97899999999</v>
      </c>
      <c r="D47" s="334">
        <v>52801.273000000001</v>
      </c>
      <c r="E47" s="334">
        <v>40777.118990000003</v>
      </c>
      <c r="F47" s="334">
        <v>4286.1157499999999</v>
      </c>
      <c r="G47" s="335">
        <v>263907.48673999996</v>
      </c>
      <c r="H47" s="359">
        <v>3.0848884608082181</v>
      </c>
      <c r="I47" s="335">
        <v>83274.361619478965</v>
      </c>
      <c r="J47" s="359">
        <v>0.94557073931357105</v>
      </c>
      <c r="K47" s="336">
        <v>180633.125120521</v>
      </c>
    </row>
    <row r="48" spans="2:11" ht="16.5" customHeight="1" x14ac:dyDescent="0.45">
      <c r="B48" s="409" t="s">
        <v>103</v>
      </c>
      <c r="C48" s="331">
        <v>88558.077999999994</v>
      </c>
      <c r="D48" s="331">
        <v>4117.7709999999997</v>
      </c>
      <c r="E48" s="331">
        <v>16376.17289</v>
      </c>
      <c r="F48" s="331">
        <v>4072.7249500000003</v>
      </c>
      <c r="G48" s="332">
        <v>113124.74683999999</v>
      </c>
      <c r="H48" s="358">
        <v>1.3223468211130258</v>
      </c>
      <c r="I48" s="332">
        <v>110639.65633475858</v>
      </c>
      <c r="J48" s="358">
        <v>1.2563004939732334</v>
      </c>
      <c r="K48" s="333">
        <v>2485.0905052414164</v>
      </c>
    </row>
    <row r="49" spans="2:12" ht="16.5" customHeight="1" x14ac:dyDescent="0.45">
      <c r="B49" s="409" t="s">
        <v>104</v>
      </c>
      <c r="C49" s="331">
        <v>55012.735000000001</v>
      </c>
      <c r="D49" s="331">
        <v>26222.084999999999</v>
      </c>
      <c r="E49" s="331">
        <v>55860.880509999995</v>
      </c>
      <c r="F49" s="331">
        <v>4740.1589100000001</v>
      </c>
      <c r="G49" s="332">
        <v>141835.85941999999</v>
      </c>
      <c r="H49" s="358">
        <v>1.6579590501903572</v>
      </c>
      <c r="I49" s="332">
        <v>382484.24268599012</v>
      </c>
      <c r="J49" s="358">
        <v>4.3430643129395614</v>
      </c>
      <c r="K49" s="333">
        <v>-240648.38326599012</v>
      </c>
    </row>
    <row r="50" spans="2:12" ht="16.5" customHeight="1" x14ac:dyDescent="0.45">
      <c r="B50" s="409" t="s">
        <v>105</v>
      </c>
      <c r="C50" s="331">
        <v>114213.42200000001</v>
      </c>
      <c r="D50" s="331">
        <v>51207.228999999999</v>
      </c>
      <c r="E50" s="331">
        <v>22161.132750000001</v>
      </c>
      <c r="F50" s="331">
        <v>14.36168</v>
      </c>
      <c r="G50" s="332">
        <v>187596.14543</v>
      </c>
      <c r="H50" s="358">
        <v>2.1928638383012302</v>
      </c>
      <c r="I50" s="332">
        <v>83679.067241498546</v>
      </c>
      <c r="J50" s="358">
        <v>0.95016612481728779</v>
      </c>
      <c r="K50" s="333">
        <v>103917.07818850146</v>
      </c>
    </row>
    <row r="51" spans="2:12" ht="16.5" customHeight="1" x14ac:dyDescent="0.45">
      <c r="B51" s="409" t="s">
        <v>106</v>
      </c>
      <c r="C51" s="331">
        <v>62.832999999999998</v>
      </c>
      <c r="D51" s="331">
        <v>1787.71</v>
      </c>
      <c r="E51" s="331">
        <v>4954.8978799999995</v>
      </c>
      <c r="F51" s="331">
        <v>0</v>
      </c>
      <c r="G51" s="332">
        <v>6805.4408800000001</v>
      </c>
      <c r="H51" s="358">
        <v>7.9550702788919792E-2</v>
      </c>
      <c r="I51" s="332">
        <v>27512.578144216852</v>
      </c>
      <c r="J51" s="358">
        <v>0.31240214095095814</v>
      </c>
      <c r="K51" s="333">
        <v>-20707.13726421685</v>
      </c>
    </row>
    <row r="52" spans="2:12" ht="16.5" customHeight="1" x14ac:dyDescent="0.45">
      <c r="B52" s="410" t="s">
        <v>107</v>
      </c>
      <c r="C52" s="334">
        <v>125573.77899999999</v>
      </c>
      <c r="D52" s="334">
        <v>9012.9940000000006</v>
      </c>
      <c r="E52" s="334">
        <v>36185.5124</v>
      </c>
      <c r="F52" s="334">
        <v>5482.0302000000001</v>
      </c>
      <c r="G52" s="335">
        <v>176254.3156</v>
      </c>
      <c r="H52" s="359">
        <v>2.0602860156739866</v>
      </c>
      <c r="I52" s="335">
        <v>119922.64735186519</v>
      </c>
      <c r="J52" s="359">
        <v>1.3617077827039046</v>
      </c>
      <c r="K52" s="336">
        <v>56331.668248134811</v>
      </c>
    </row>
    <row r="53" spans="2:12" ht="16.5" customHeight="1" x14ac:dyDescent="0.45">
      <c r="B53" s="409" t="s">
        <v>108</v>
      </c>
      <c r="C53" s="331">
        <v>126465.046</v>
      </c>
      <c r="D53" s="331">
        <v>1262.4580000000001</v>
      </c>
      <c r="E53" s="331">
        <v>7130.7510700000003</v>
      </c>
      <c r="F53" s="331">
        <v>3825.2786499999997</v>
      </c>
      <c r="G53" s="332">
        <v>138683.53372000001</v>
      </c>
      <c r="H53" s="358">
        <v>1.6211106329788374</v>
      </c>
      <c r="I53" s="332">
        <v>24403.009399633178</v>
      </c>
      <c r="J53" s="358">
        <v>0.2770933477091907</v>
      </c>
      <c r="K53" s="333">
        <v>114280.52432036682</v>
      </c>
    </row>
    <row r="54" spans="2:12" ht="16.5" customHeight="1" x14ac:dyDescent="0.45">
      <c r="B54" s="409" t="s">
        <v>109</v>
      </c>
      <c r="C54" s="331">
        <v>108456.499</v>
      </c>
      <c r="D54" s="331">
        <v>9632.9560000000001</v>
      </c>
      <c r="E54" s="331">
        <v>66328.134510000004</v>
      </c>
      <c r="F54" s="331">
        <v>5865.0860000000002</v>
      </c>
      <c r="G54" s="332">
        <v>190282.67551000003</v>
      </c>
      <c r="H54" s="358">
        <v>2.2242674401686195</v>
      </c>
      <c r="I54" s="332">
        <v>155664.4760948343</v>
      </c>
      <c r="J54" s="358">
        <v>1.7675521118785988</v>
      </c>
      <c r="K54" s="333">
        <v>34618.199415165727</v>
      </c>
    </row>
    <row r="55" spans="2:12" ht="16.5" customHeight="1" x14ac:dyDescent="0.45">
      <c r="B55" s="409" t="s">
        <v>110</v>
      </c>
      <c r="C55" s="331">
        <v>297964.337</v>
      </c>
      <c r="D55" s="331">
        <v>29076.331999999999</v>
      </c>
      <c r="E55" s="331">
        <v>222391.80564999999</v>
      </c>
      <c r="F55" s="331">
        <v>16276.976640000001</v>
      </c>
      <c r="G55" s="332">
        <v>565709.45129</v>
      </c>
      <c r="H55" s="358">
        <v>6.6127360766160503</v>
      </c>
      <c r="I55" s="332">
        <v>655756.35287691036</v>
      </c>
      <c r="J55" s="358">
        <v>7.4460374999062138</v>
      </c>
      <c r="K55" s="333">
        <v>-90046.90158691036</v>
      </c>
    </row>
    <row r="56" spans="2:12" ht="16.5" customHeight="1" x14ac:dyDescent="0.45">
      <c r="B56" s="409" t="s">
        <v>111</v>
      </c>
      <c r="C56" s="331">
        <v>43871.667999999998</v>
      </c>
      <c r="D56" s="331">
        <v>2506.902</v>
      </c>
      <c r="E56" s="331">
        <v>19593.57764</v>
      </c>
      <c r="F56" s="331">
        <v>2664.8462599999998</v>
      </c>
      <c r="G56" s="332">
        <v>68636.993900000001</v>
      </c>
      <c r="H56" s="358">
        <v>0.80231702814583861</v>
      </c>
      <c r="I56" s="332">
        <v>78130.836497134602</v>
      </c>
      <c r="J56" s="358">
        <v>0.88716660678071435</v>
      </c>
      <c r="K56" s="333">
        <v>-9493.8425971346005</v>
      </c>
    </row>
    <row r="57" spans="2:12" ht="16.5" customHeight="1" x14ac:dyDescent="0.45">
      <c r="B57" s="410" t="s">
        <v>112</v>
      </c>
      <c r="C57" s="334">
        <v>23562.525000000001</v>
      </c>
      <c r="D57" s="334">
        <v>738</v>
      </c>
      <c r="E57" s="334">
        <v>4022.83986</v>
      </c>
      <c r="F57" s="334">
        <v>317.62065000000001</v>
      </c>
      <c r="G57" s="335">
        <v>28640.985510000002</v>
      </c>
      <c r="H57" s="359">
        <v>0.33479249413268997</v>
      </c>
      <c r="I57" s="335">
        <v>25300.894113868679</v>
      </c>
      <c r="J57" s="359">
        <v>0.2872887247321641</v>
      </c>
      <c r="K57" s="336">
        <v>3340.0913961313236</v>
      </c>
    </row>
    <row r="58" spans="2:12" ht="16.5" customHeight="1" x14ac:dyDescent="0.45">
      <c r="B58" s="409" t="s">
        <v>113</v>
      </c>
      <c r="C58" s="331">
        <v>19572.802</v>
      </c>
      <c r="D58" s="331">
        <v>119</v>
      </c>
      <c r="E58" s="331">
        <v>1903.4322099999999</v>
      </c>
      <c r="F58" s="331">
        <v>23.361000000000001</v>
      </c>
      <c r="G58" s="332">
        <v>21618.595209999999</v>
      </c>
      <c r="H58" s="358">
        <v>0.25270580886519656</v>
      </c>
      <c r="I58" s="332">
        <v>3627.4399336340875</v>
      </c>
      <c r="J58" s="358">
        <v>4.1189160663101777E-2</v>
      </c>
      <c r="K58" s="333">
        <v>17991.155276365913</v>
      </c>
    </row>
    <row r="59" spans="2:12" ht="16.5" customHeight="1" x14ac:dyDescent="0.45">
      <c r="B59" s="409" t="s">
        <v>114</v>
      </c>
      <c r="C59" s="331">
        <v>77327.528000000006</v>
      </c>
      <c r="D59" s="331">
        <v>8580.7849999999999</v>
      </c>
      <c r="E59" s="331">
        <v>39302.324799999995</v>
      </c>
      <c r="F59" s="331">
        <v>8086.6579199999996</v>
      </c>
      <c r="G59" s="332">
        <v>133297.29571999999</v>
      </c>
      <c r="H59" s="358">
        <v>1.5581493897847907</v>
      </c>
      <c r="I59" s="332">
        <v>271016.72504261811</v>
      </c>
      <c r="J59" s="358">
        <v>3.077363549610777</v>
      </c>
      <c r="K59" s="333">
        <v>-137719.42932261812</v>
      </c>
    </row>
    <row r="60" spans="2:12" ht="16.5" customHeight="1" x14ac:dyDescent="0.45">
      <c r="B60" s="409" t="s">
        <v>115</v>
      </c>
      <c r="C60" s="331">
        <v>89836.67</v>
      </c>
      <c r="D60" s="331">
        <v>12464.703</v>
      </c>
      <c r="E60" s="331">
        <v>32573.906269999999</v>
      </c>
      <c r="F60" s="331">
        <v>9330.1070899999995</v>
      </c>
      <c r="G60" s="332">
        <v>144205.38636</v>
      </c>
      <c r="H60" s="358">
        <v>1.6856571136484115</v>
      </c>
      <c r="I60" s="332">
        <v>208645.99471342508</v>
      </c>
      <c r="J60" s="358">
        <v>2.369151124538194</v>
      </c>
      <c r="K60" s="333">
        <v>-64440.608353425079</v>
      </c>
    </row>
    <row r="61" spans="2:12" ht="16.5" customHeight="1" x14ac:dyDescent="0.45">
      <c r="B61" s="409" t="s">
        <v>116</v>
      </c>
      <c r="C61" s="331">
        <v>60346.96</v>
      </c>
      <c r="D61" s="331">
        <v>5294.723</v>
      </c>
      <c r="E61" s="331">
        <v>18540.693469999998</v>
      </c>
      <c r="F61" s="331">
        <v>5558.2893700000004</v>
      </c>
      <c r="G61" s="332">
        <v>89740.665840000001</v>
      </c>
      <c r="H61" s="358">
        <v>1.0490037548188365</v>
      </c>
      <c r="I61" s="332">
        <v>60952.298260562005</v>
      </c>
      <c r="J61" s="358">
        <v>0.69210629308047911</v>
      </c>
      <c r="K61" s="333">
        <v>28788.367579437996</v>
      </c>
    </row>
    <row r="62" spans="2:12" ht="16.5" customHeight="1" x14ac:dyDescent="0.45">
      <c r="B62" s="409" t="s">
        <v>117</v>
      </c>
      <c r="C62" s="331">
        <v>232184.948</v>
      </c>
      <c r="D62" s="331">
        <v>10551.84</v>
      </c>
      <c r="E62" s="331">
        <v>34668.00707</v>
      </c>
      <c r="F62" s="331">
        <v>10960.124890000001</v>
      </c>
      <c r="G62" s="332">
        <v>288364.91995999997</v>
      </c>
      <c r="H62" s="358">
        <v>3.3707782415543668</v>
      </c>
      <c r="I62" s="332">
        <v>160572.01386500057</v>
      </c>
      <c r="J62" s="358">
        <v>1.8232766353369683</v>
      </c>
      <c r="K62" s="333">
        <v>127792.9060949994</v>
      </c>
    </row>
    <row r="63" spans="2:12" ht="16.5" customHeight="1" x14ac:dyDescent="0.45">
      <c r="B63" s="410" t="s">
        <v>118</v>
      </c>
      <c r="C63" s="334">
        <v>40685.271000000001</v>
      </c>
      <c r="D63" s="334">
        <v>42</v>
      </c>
      <c r="E63" s="334">
        <v>3544.9489700000004</v>
      </c>
      <c r="F63" s="334">
        <v>324.07229999999998</v>
      </c>
      <c r="G63" s="335">
        <v>44596.292269999998</v>
      </c>
      <c r="H63" s="359">
        <v>0.52129853956773642</v>
      </c>
      <c r="I63" s="335">
        <v>18353.344186306967</v>
      </c>
      <c r="J63" s="359">
        <v>0.20840009930575432</v>
      </c>
      <c r="K63" s="336">
        <v>26242.948083693031</v>
      </c>
    </row>
    <row r="64" spans="2:12" ht="16.5" customHeight="1" thickBot="1" x14ac:dyDescent="0.5">
      <c r="B64" s="411" t="s">
        <v>23</v>
      </c>
      <c r="C64" s="338">
        <v>5128383.9300000006</v>
      </c>
      <c r="D64" s="338">
        <v>723769.30599999987</v>
      </c>
      <c r="E64" s="338">
        <v>2146093.4014900001</v>
      </c>
      <c r="F64" s="338">
        <v>556600.32351999974</v>
      </c>
      <c r="G64" s="390">
        <v>8554846.9610099979</v>
      </c>
      <c r="H64" s="391">
        <v>1</v>
      </c>
      <c r="I64" s="390">
        <v>8806782.8410099987</v>
      </c>
      <c r="J64" s="391">
        <v>1</v>
      </c>
      <c r="K64" s="337">
        <v>-251935.88000000082</v>
      </c>
      <c r="L64" s="419"/>
    </row>
    <row r="65" spans="1:11" ht="16.5" customHeight="1" x14ac:dyDescent="0.45">
      <c r="B65" s="412"/>
      <c r="C65" s="61"/>
      <c r="D65" s="61"/>
      <c r="E65" s="61"/>
      <c r="F65" s="61"/>
      <c r="G65" s="61"/>
      <c r="H65" s="62"/>
      <c r="I65" s="61"/>
      <c r="J65" s="62"/>
      <c r="K65" s="61"/>
    </row>
    <row r="66" spans="1:11" ht="15" x14ac:dyDescent="0.45">
      <c r="A66" s="286">
        <v>1</v>
      </c>
      <c r="B66" s="521" t="s">
        <v>159</v>
      </c>
      <c r="C66" s="521"/>
      <c r="D66" s="521"/>
      <c r="E66" s="521"/>
      <c r="F66" s="521"/>
      <c r="G66" s="521"/>
      <c r="H66" s="521"/>
      <c r="I66" s="521"/>
      <c r="J66" s="521"/>
      <c r="K66" s="521"/>
    </row>
    <row r="67" spans="1:11" ht="15" x14ac:dyDescent="0.45">
      <c r="A67" s="286">
        <v>2</v>
      </c>
      <c r="B67" s="521" t="s">
        <v>302</v>
      </c>
      <c r="C67" s="521"/>
      <c r="D67" s="521"/>
      <c r="E67" s="521"/>
      <c r="F67" s="521"/>
      <c r="G67" s="521"/>
      <c r="H67" s="521"/>
      <c r="I67" s="521"/>
      <c r="J67" s="521"/>
      <c r="K67" s="521"/>
    </row>
    <row r="68" spans="1:11" ht="15" x14ac:dyDescent="0.45">
      <c r="A68" s="286">
        <v>3</v>
      </c>
      <c r="B68" s="521" t="s">
        <v>160</v>
      </c>
      <c r="C68" s="521"/>
      <c r="D68" s="521"/>
      <c r="E68" s="521"/>
      <c r="F68" s="521"/>
      <c r="G68" s="521"/>
      <c r="H68" s="521"/>
      <c r="I68" s="521"/>
      <c r="J68" s="521"/>
      <c r="K68" s="521"/>
    </row>
    <row r="69" spans="1:11" ht="16.5" customHeight="1" x14ac:dyDescent="0.45">
      <c r="A69" s="413"/>
      <c r="B69" s="528" t="s">
        <v>186</v>
      </c>
      <c r="C69" s="528"/>
      <c r="D69" s="528"/>
      <c r="E69" s="528"/>
      <c r="F69" s="528"/>
      <c r="G69" s="528"/>
      <c r="H69" s="528"/>
      <c r="I69" s="528"/>
      <c r="J69" s="528"/>
      <c r="K69" s="528"/>
    </row>
    <row r="70" spans="1:11" ht="16.5" customHeight="1" x14ac:dyDescent="0.45">
      <c r="B70" s="402" t="s">
        <v>404</v>
      </c>
    </row>
  </sheetData>
  <sheetProtection selectLockedCells="1" selectUnlockedCells="1"/>
  <mergeCells count="16">
    <mergeCell ref="B66:K66"/>
    <mergeCell ref="B67:K67"/>
    <mergeCell ref="B68:K68"/>
    <mergeCell ref="B69:K69"/>
    <mergeCell ref="B1:K1"/>
    <mergeCell ref="B2:K2"/>
    <mergeCell ref="B3:K3"/>
    <mergeCell ref="C5:H5"/>
    <mergeCell ref="I5:J6"/>
    <mergeCell ref="K5:K7"/>
    <mergeCell ref="B6:B7"/>
    <mergeCell ref="C6:C7"/>
    <mergeCell ref="D6:D7"/>
    <mergeCell ref="E6:E7"/>
    <mergeCell ref="F6:F7"/>
    <mergeCell ref="G6:H6"/>
  </mergeCells>
  <printOptions horizontalCentered="1"/>
  <pageMargins left="0.5" right="0.5" top="0.65" bottom="0.5" header="0.51180555555555596" footer="0.51180555555555596"/>
  <pageSetup scale="60" orientation="portrait" useFirstPageNumber="1"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72"/>
  <sheetViews>
    <sheetView zoomScale="90" zoomScaleNormal="90" zoomScaleSheetLayoutView="100" workbookViewId="0">
      <selection activeCell="B1" sqref="B1:G1"/>
    </sheetView>
  </sheetViews>
  <sheetFormatPr defaultColWidth="9.3984375" defaultRowHeight="16.5" customHeight="1" x14ac:dyDescent="0.45"/>
  <cols>
    <col min="1" max="1" width="9.3984375" style="414"/>
    <col min="2" max="2" width="15.1328125" style="415" customWidth="1"/>
    <col min="3" max="7" width="15.1328125" style="414" customWidth="1"/>
    <col min="8" max="16384" width="9.3984375" style="414"/>
  </cols>
  <sheetData>
    <row r="1" spans="1:13" ht="15.75" customHeight="1" x14ac:dyDescent="0.45">
      <c r="A1" s="339"/>
      <c r="B1" s="544" t="s">
        <v>128</v>
      </c>
      <c r="C1" s="544"/>
      <c r="D1" s="544"/>
      <c r="E1" s="544"/>
      <c r="F1" s="544"/>
      <c r="G1" s="544"/>
      <c r="H1" s="339"/>
      <c r="I1" s="340"/>
      <c r="J1" s="340"/>
      <c r="K1" s="340"/>
      <c r="L1" s="340"/>
      <c r="M1" s="340"/>
    </row>
    <row r="2" spans="1:13" ht="16.5" customHeight="1" x14ac:dyDescent="0.45">
      <c r="A2" s="339"/>
      <c r="B2" s="544" t="s">
        <v>301</v>
      </c>
      <c r="C2" s="544"/>
      <c r="D2" s="544"/>
      <c r="E2" s="544"/>
      <c r="F2" s="544"/>
      <c r="G2" s="544"/>
      <c r="H2" s="339"/>
      <c r="I2" s="340"/>
      <c r="J2" s="340"/>
      <c r="K2" s="340"/>
      <c r="L2" s="340"/>
      <c r="M2" s="340"/>
    </row>
    <row r="3" spans="1:13" ht="16.5" customHeight="1" x14ac:dyDescent="0.45">
      <c r="A3" s="339"/>
      <c r="B3" s="544" t="s">
        <v>0</v>
      </c>
      <c r="C3" s="544"/>
      <c r="D3" s="544"/>
      <c r="E3" s="544"/>
      <c r="F3" s="544"/>
      <c r="G3" s="544"/>
      <c r="H3" s="339"/>
      <c r="I3" s="340"/>
      <c r="J3" s="340"/>
      <c r="K3" s="340"/>
      <c r="L3" s="340"/>
      <c r="M3" s="340"/>
    </row>
    <row r="4" spans="1:13" ht="16.5" customHeight="1" thickBot="1" x14ac:dyDescent="0.5">
      <c r="A4" s="339"/>
      <c r="B4" s="339"/>
      <c r="C4" s="339"/>
      <c r="D4" s="339"/>
      <c r="E4" s="339"/>
      <c r="F4" s="339"/>
      <c r="G4" s="339"/>
      <c r="H4" s="339"/>
      <c r="I4" s="340"/>
      <c r="J4" s="340"/>
      <c r="K4" s="340"/>
      <c r="L4" s="340"/>
      <c r="M4" s="340"/>
    </row>
    <row r="5" spans="1:13" ht="25.9" thickTop="1" x14ac:dyDescent="0.45">
      <c r="A5" s="339"/>
      <c r="B5" s="341" t="s">
        <v>46</v>
      </c>
      <c r="C5" s="342" t="s">
        <v>129</v>
      </c>
      <c r="D5" s="342" t="s">
        <v>123</v>
      </c>
      <c r="E5" s="342" t="s">
        <v>125</v>
      </c>
      <c r="F5" s="343" t="s">
        <v>130</v>
      </c>
      <c r="G5" s="344" t="s">
        <v>131</v>
      </c>
      <c r="H5" s="339"/>
      <c r="I5" s="340"/>
      <c r="J5" s="340"/>
      <c r="K5" s="340"/>
      <c r="L5" s="340"/>
      <c r="M5" s="340"/>
    </row>
    <row r="6" spans="1:13" ht="16.5" customHeight="1" x14ac:dyDescent="0.45">
      <c r="A6" s="339"/>
      <c r="B6" s="345">
        <v>2001</v>
      </c>
      <c r="C6" s="388">
        <v>2602</v>
      </c>
      <c r="D6" s="388">
        <v>584</v>
      </c>
      <c r="E6" s="388">
        <v>8</v>
      </c>
      <c r="F6" s="388">
        <v>1464</v>
      </c>
      <c r="G6" s="389">
        <v>4659</v>
      </c>
      <c r="H6" s="339"/>
      <c r="I6" s="340"/>
      <c r="J6" s="340"/>
      <c r="K6" s="340"/>
      <c r="L6" s="340"/>
      <c r="M6" s="340"/>
    </row>
    <row r="7" spans="1:13" ht="16.5" customHeight="1" x14ac:dyDescent="0.45">
      <c r="A7" s="339"/>
      <c r="B7" s="345">
        <v>2002</v>
      </c>
      <c r="C7" s="384">
        <v>2978</v>
      </c>
      <c r="D7" s="384">
        <v>673</v>
      </c>
      <c r="E7" s="384">
        <v>16</v>
      </c>
      <c r="F7" s="384">
        <v>1683</v>
      </c>
      <c r="G7" s="385">
        <v>5350</v>
      </c>
      <c r="H7" s="339"/>
      <c r="I7" s="340"/>
      <c r="J7" s="340"/>
      <c r="K7" s="340"/>
      <c r="L7" s="340"/>
      <c r="M7" s="340"/>
    </row>
    <row r="8" spans="1:13" ht="16.5" customHeight="1" x14ac:dyDescent="0.45">
      <c r="A8" s="339"/>
      <c r="B8" s="345">
        <v>2003</v>
      </c>
      <c r="C8" s="384">
        <v>3273</v>
      </c>
      <c r="D8" s="384">
        <v>713</v>
      </c>
      <c r="E8" s="384">
        <v>3</v>
      </c>
      <c r="F8" s="384">
        <v>1644</v>
      </c>
      <c r="G8" s="385">
        <v>5633</v>
      </c>
      <c r="H8" s="339"/>
      <c r="I8" s="340"/>
      <c r="J8" s="340"/>
      <c r="K8" s="340"/>
      <c r="L8" s="340"/>
      <c r="M8" s="340"/>
    </row>
    <row r="9" spans="1:13" ht="16.5" customHeight="1" x14ac:dyDescent="0.45">
      <c r="A9" s="339"/>
      <c r="B9" s="345">
        <v>2004</v>
      </c>
      <c r="C9" s="384">
        <v>3488</v>
      </c>
      <c r="D9" s="384">
        <v>759</v>
      </c>
      <c r="E9" s="384">
        <v>1</v>
      </c>
      <c r="F9" s="384">
        <v>1076</v>
      </c>
      <c r="G9" s="385">
        <v>5324</v>
      </c>
      <c r="H9" s="339"/>
      <c r="I9" s="340"/>
      <c r="J9" s="340"/>
      <c r="K9" s="340"/>
      <c r="L9" s="340"/>
      <c r="M9" s="340"/>
    </row>
    <row r="10" spans="1:13" ht="16.5" customHeight="1" x14ac:dyDescent="0.45">
      <c r="A10" s="339"/>
      <c r="B10" s="345">
        <v>2005</v>
      </c>
      <c r="C10" s="384">
        <v>3824</v>
      </c>
      <c r="D10" s="384">
        <v>809</v>
      </c>
      <c r="E10" s="384">
        <v>26</v>
      </c>
      <c r="F10" s="384">
        <v>1862</v>
      </c>
      <c r="G10" s="385">
        <v>6520</v>
      </c>
      <c r="H10" s="339"/>
      <c r="I10" s="340"/>
      <c r="J10" s="340"/>
      <c r="K10" s="340"/>
      <c r="L10" s="340"/>
      <c r="M10" s="340"/>
    </row>
    <row r="11" spans="1:13" ht="16.5" customHeight="1" x14ac:dyDescent="0.45">
      <c r="A11" s="339"/>
      <c r="B11" s="345">
        <v>2006</v>
      </c>
      <c r="C11" s="384">
        <v>4096</v>
      </c>
      <c r="D11" s="384">
        <v>820</v>
      </c>
      <c r="E11" s="384">
        <v>41</v>
      </c>
      <c r="F11" s="384">
        <v>1669</v>
      </c>
      <c r="G11" s="385">
        <v>6626</v>
      </c>
      <c r="H11" s="339"/>
      <c r="I11" s="340"/>
      <c r="J11" s="340"/>
      <c r="K11" s="340"/>
      <c r="L11" s="340"/>
      <c r="M11" s="340"/>
    </row>
    <row r="12" spans="1:13" ht="16.5" customHeight="1" x14ac:dyDescent="0.45">
      <c r="A12" s="339"/>
      <c r="B12" s="345">
        <v>2007</v>
      </c>
      <c r="C12" s="384">
        <v>4287</v>
      </c>
      <c r="D12" s="384">
        <v>823</v>
      </c>
      <c r="E12" s="384">
        <v>37</v>
      </c>
      <c r="F12" s="384">
        <v>1808</v>
      </c>
      <c r="G12" s="385">
        <v>6955</v>
      </c>
      <c r="H12" s="339"/>
      <c r="I12" s="340"/>
      <c r="J12" s="340"/>
      <c r="K12" s="340"/>
      <c r="L12" s="340"/>
      <c r="M12" s="340"/>
    </row>
    <row r="13" spans="1:13" ht="16.5" customHeight="1" x14ac:dyDescent="0.45">
      <c r="A13" s="339"/>
      <c r="B13" s="345">
        <v>2008</v>
      </c>
      <c r="C13" s="384">
        <v>4478</v>
      </c>
      <c r="D13" s="384">
        <v>819</v>
      </c>
      <c r="E13" s="384">
        <v>49</v>
      </c>
      <c r="F13" s="384">
        <v>1760</v>
      </c>
      <c r="G13" s="385">
        <v>7106</v>
      </c>
      <c r="H13" s="339"/>
      <c r="I13" s="340"/>
      <c r="J13" s="340"/>
      <c r="K13" s="340"/>
      <c r="L13" s="340"/>
      <c r="M13" s="340"/>
    </row>
    <row r="14" spans="1:13" ht="16.5" customHeight="1" x14ac:dyDescent="0.45">
      <c r="A14" s="339"/>
      <c r="B14" s="345">
        <v>2009</v>
      </c>
      <c r="C14" s="384">
        <v>4292</v>
      </c>
      <c r="D14" s="384">
        <v>1025</v>
      </c>
      <c r="E14" s="384">
        <v>72</v>
      </c>
      <c r="F14" s="384">
        <v>1878</v>
      </c>
      <c r="G14" s="385">
        <v>7268</v>
      </c>
      <c r="H14" s="339"/>
      <c r="I14" s="340"/>
      <c r="J14" s="340"/>
      <c r="K14" s="340"/>
      <c r="L14" s="340"/>
      <c r="M14" s="340"/>
    </row>
    <row r="15" spans="1:13" ht="16.5" customHeight="1" x14ac:dyDescent="0.45">
      <c r="A15" s="339"/>
      <c r="B15" s="345">
        <v>2010</v>
      </c>
      <c r="C15" s="384">
        <v>4268</v>
      </c>
      <c r="D15" s="384">
        <v>1316</v>
      </c>
      <c r="E15" s="384">
        <v>110</v>
      </c>
      <c r="F15" s="384">
        <v>2282</v>
      </c>
      <c r="G15" s="385">
        <v>7976</v>
      </c>
      <c r="H15" s="339"/>
      <c r="I15" s="340"/>
      <c r="J15" s="340"/>
      <c r="K15" s="340"/>
      <c r="L15" s="340"/>
      <c r="M15" s="340"/>
    </row>
    <row r="16" spans="1:13" ht="16.5" customHeight="1" x14ac:dyDescent="0.45">
      <c r="A16" s="339"/>
      <c r="B16" s="345">
        <v>2011</v>
      </c>
      <c r="C16" s="384">
        <v>4031</v>
      </c>
      <c r="D16" s="384">
        <v>1751</v>
      </c>
      <c r="E16" s="384">
        <v>141</v>
      </c>
      <c r="F16" s="384">
        <v>2233</v>
      </c>
      <c r="G16" s="385">
        <v>8156</v>
      </c>
      <c r="H16" s="339"/>
      <c r="I16" s="340"/>
      <c r="J16" s="340"/>
      <c r="K16" s="340"/>
      <c r="L16" s="340"/>
      <c r="M16" s="340"/>
    </row>
    <row r="17" spans="1:13" ht="16.5" customHeight="1" x14ac:dyDescent="0.45">
      <c r="A17" s="339"/>
      <c r="B17" s="345">
        <v>2012</v>
      </c>
      <c r="C17" s="384">
        <v>4147</v>
      </c>
      <c r="D17" s="384">
        <v>2189</v>
      </c>
      <c r="E17" s="384">
        <v>155</v>
      </c>
      <c r="F17" s="384">
        <v>2218</v>
      </c>
      <c r="G17" s="385">
        <v>8710</v>
      </c>
      <c r="H17" s="339"/>
      <c r="I17" s="340"/>
      <c r="J17" s="340"/>
      <c r="K17" s="340"/>
      <c r="L17" s="340"/>
      <c r="M17" s="340"/>
    </row>
    <row r="18" spans="1:13" ht="16.5" customHeight="1" x14ac:dyDescent="0.45">
      <c r="A18" s="339"/>
      <c r="B18" s="345">
        <v>2013</v>
      </c>
      <c r="C18" s="384">
        <v>4165</v>
      </c>
      <c r="D18" s="384">
        <v>1798</v>
      </c>
      <c r="E18" s="384">
        <v>159</v>
      </c>
      <c r="F18" s="384">
        <v>2204</v>
      </c>
      <c r="G18" s="385">
        <v>8326</v>
      </c>
      <c r="H18" s="339"/>
      <c r="I18" s="340"/>
      <c r="J18" s="340"/>
      <c r="K18" s="340"/>
      <c r="L18" s="340"/>
      <c r="M18" s="340"/>
    </row>
    <row r="19" spans="1:13" ht="16.5" customHeight="1" x14ac:dyDescent="0.45">
      <c r="A19" s="339"/>
      <c r="B19" s="345">
        <v>2014</v>
      </c>
      <c r="C19" s="384">
        <v>3733</v>
      </c>
      <c r="D19" s="384">
        <v>1660</v>
      </c>
      <c r="E19" s="384">
        <v>193</v>
      </c>
      <c r="F19" s="384">
        <v>2269</v>
      </c>
      <c r="G19" s="385">
        <v>7855</v>
      </c>
      <c r="H19" s="339"/>
      <c r="I19" s="340"/>
      <c r="J19" s="340"/>
      <c r="K19" s="340"/>
      <c r="L19" s="340"/>
      <c r="M19" s="340"/>
    </row>
    <row r="20" spans="1:13" ht="16.5" customHeight="1" x14ac:dyDescent="0.45">
      <c r="A20" s="339"/>
      <c r="B20" s="345">
        <v>2015</v>
      </c>
      <c r="C20" s="384">
        <v>4499</v>
      </c>
      <c r="D20" s="384">
        <v>1514</v>
      </c>
      <c r="E20" s="384">
        <v>279</v>
      </c>
      <c r="F20" s="384">
        <v>2080</v>
      </c>
      <c r="G20" s="385">
        <v>8372</v>
      </c>
      <c r="H20" s="339"/>
      <c r="I20" s="340"/>
      <c r="J20" s="340"/>
      <c r="K20" s="340"/>
      <c r="L20" s="340"/>
      <c r="M20" s="340"/>
    </row>
    <row r="21" spans="1:13" ht="16.5" customHeight="1" x14ac:dyDescent="0.45">
      <c r="A21" s="339"/>
      <c r="B21" s="345">
        <v>2016</v>
      </c>
      <c r="C21" s="384">
        <v>4491</v>
      </c>
      <c r="D21" s="384">
        <v>1537</v>
      </c>
      <c r="E21" s="384">
        <v>298</v>
      </c>
      <c r="F21" s="384">
        <v>2387</v>
      </c>
      <c r="G21" s="385">
        <v>8712</v>
      </c>
      <c r="H21" s="339"/>
      <c r="I21" s="340"/>
      <c r="J21" s="340"/>
      <c r="K21" s="340"/>
      <c r="L21" s="340"/>
      <c r="M21" s="340"/>
    </row>
    <row r="22" spans="1:13" ht="16.5" customHeight="1" x14ac:dyDescent="0.45">
      <c r="A22" s="339"/>
      <c r="B22" s="345">
        <v>2017</v>
      </c>
      <c r="C22" s="384">
        <v>4683</v>
      </c>
      <c r="D22" s="384">
        <v>1287</v>
      </c>
      <c r="E22" s="384">
        <v>262</v>
      </c>
      <c r="F22" s="384">
        <v>2650</v>
      </c>
      <c r="G22" s="385">
        <v>8882</v>
      </c>
      <c r="H22" s="339"/>
      <c r="I22" s="340"/>
      <c r="J22" s="340"/>
      <c r="K22" s="340"/>
      <c r="L22" s="340"/>
      <c r="M22" s="340"/>
    </row>
    <row r="23" spans="1:13" ht="16.5" customHeight="1" x14ac:dyDescent="0.45">
      <c r="A23" s="339"/>
      <c r="B23" s="345">
        <v>2018</v>
      </c>
      <c r="C23" s="384">
        <v>4836</v>
      </c>
      <c r="D23" s="384">
        <v>1162</v>
      </c>
      <c r="E23" s="384">
        <v>299</v>
      </c>
      <c r="F23" s="384">
        <v>2185</v>
      </c>
      <c r="G23" s="385">
        <v>8482</v>
      </c>
      <c r="H23" s="339"/>
      <c r="I23" s="340"/>
      <c r="J23" s="340"/>
      <c r="K23" s="340"/>
      <c r="L23" s="340"/>
      <c r="M23" s="340"/>
    </row>
    <row r="24" spans="1:13" ht="16.5" customHeight="1" x14ac:dyDescent="0.45">
      <c r="A24" s="339"/>
      <c r="B24" s="345">
        <v>2019</v>
      </c>
      <c r="C24" s="384">
        <v>5147</v>
      </c>
      <c r="D24" s="384">
        <v>982</v>
      </c>
      <c r="E24" s="384">
        <v>252</v>
      </c>
      <c r="F24" s="384">
        <v>1969</v>
      </c>
      <c r="G24" s="385">
        <v>8349</v>
      </c>
      <c r="H24" s="339"/>
      <c r="I24" s="340"/>
      <c r="J24" s="340"/>
      <c r="K24" s="340"/>
      <c r="L24" s="340"/>
      <c r="M24" s="340"/>
    </row>
    <row r="25" spans="1:13" ht="16.5" customHeight="1" x14ac:dyDescent="0.45">
      <c r="A25" s="339"/>
      <c r="B25" s="345">
        <v>2020</v>
      </c>
      <c r="C25" s="384">
        <v>5062.5590000000002</v>
      </c>
      <c r="D25" s="384">
        <v>853.66</v>
      </c>
      <c r="E25" s="384">
        <v>297.92899999999997</v>
      </c>
      <c r="F25" s="384">
        <v>2059.7719999999999</v>
      </c>
      <c r="G25" s="385">
        <v>8273.92</v>
      </c>
      <c r="H25" s="339"/>
      <c r="I25" s="340"/>
      <c r="J25" s="340"/>
      <c r="K25" s="340"/>
      <c r="L25" s="340"/>
      <c r="M25" s="340"/>
    </row>
    <row r="26" spans="1:13" ht="16.5" customHeight="1" thickBot="1" x14ac:dyDescent="0.5">
      <c r="A26" s="339"/>
      <c r="B26" s="346">
        <v>2021</v>
      </c>
      <c r="C26" s="386">
        <v>5128</v>
      </c>
      <c r="D26" s="386">
        <v>723.76900000000001</v>
      </c>
      <c r="E26" s="386">
        <v>556.6</v>
      </c>
      <c r="F26" s="386">
        <v>2146.0929999999998</v>
      </c>
      <c r="G26" s="387">
        <v>8554.4599999999991</v>
      </c>
      <c r="H26" s="339" t="s">
        <v>20</v>
      </c>
      <c r="I26" s="340" t="s">
        <v>309</v>
      </c>
      <c r="J26" s="340" t="s">
        <v>20</v>
      </c>
      <c r="K26" s="340" t="s">
        <v>20</v>
      </c>
      <c r="L26" s="340" t="s">
        <v>20</v>
      </c>
      <c r="M26" s="340"/>
    </row>
    <row r="27" spans="1:13" ht="61.5" customHeight="1" thickTop="1" x14ac:dyDescent="0.45">
      <c r="A27" s="339"/>
      <c r="B27" s="347"/>
      <c r="C27" s="348"/>
      <c r="D27" s="348"/>
      <c r="E27" s="348"/>
      <c r="F27" s="348"/>
      <c r="G27" s="348"/>
      <c r="H27" s="339"/>
      <c r="I27" s="340"/>
      <c r="J27" s="340"/>
      <c r="K27" s="340"/>
      <c r="L27" s="340"/>
      <c r="M27" s="340"/>
    </row>
    <row r="28" spans="1:13" ht="63.75" customHeight="1" x14ac:dyDescent="0.45">
      <c r="A28" s="339"/>
      <c r="B28" s="543" t="s">
        <v>240</v>
      </c>
      <c r="C28" s="543"/>
      <c r="D28" s="543"/>
      <c r="E28" s="543"/>
      <c r="F28" s="543"/>
      <c r="G28" s="543"/>
      <c r="H28" s="349"/>
      <c r="I28" s="350"/>
      <c r="J28" s="350"/>
      <c r="K28" s="350"/>
      <c r="L28" s="350"/>
      <c r="M28" s="340"/>
    </row>
    <row r="29" spans="1:13" ht="16.5" customHeight="1" x14ac:dyDescent="0.45">
      <c r="A29" s="339"/>
      <c r="B29" s="543" t="s">
        <v>402</v>
      </c>
      <c r="C29" s="543"/>
      <c r="D29" s="543"/>
      <c r="E29" s="543"/>
      <c r="F29" s="543"/>
      <c r="G29" s="543"/>
      <c r="H29" s="339"/>
      <c r="I29" s="340"/>
      <c r="J29" s="340"/>
      <c r="K29" s="340"/>
      <c r="L29" s="340"/>
      <c r="M29" s="340"/>
    </row>
    <row r="30" spans="1:13" ht="16.5" customHeight="1" x14ac:dyDescent="0.45">
      <c r="A30" s="339"/>
      <c r="B30" s="351"/>
      <c r="C30" s="339"/>
      <c r="D30" s="339"/>
      <c r="E30" s="339"/>
      <c r="F30" s="339"/>
      <c r="G30" s="339"/>
      <c r="H30" s="339"/>
      <c r="I30" s="340"/>
      <c r="J30" s="340"/>
      <c r="K30" s="340"/>
      <c r="L30" s="340"/>
      <c r="M30" s="340"/>
    </row>
    <row r="55" spans="2:3" ht="13.15" x14ac:dyDescent="0.45"/>
    <row r="56" spans="2:3" ht="16.5" customHeight="1" x14ac:dyDescent="0.45">
      <c r="B56" s="414"/>
      <c r="C56" s="415"/>
    </row>
    <row r="57" spans="2:3" ht="16.5" customHeight="1" x14ac:dyDescent="0.45">
      <c r="B57" s="414"/>
      <c r="C57" s="416"/>
    </row>
    <row r="58" spans="2:3" ht="16.5" customHeight="1" x14ac:dyDescent="0.45">
      <c r="B58" s="414"/>
      <c r="C58" s="416"/>
    </row>
    <row r="59" spans="2:3" ht="16.5" customHeight="1" x14ac:dyDescent="0.45">
      <c r="B59" s="414"/>
      <c r="C59" s="416"/>
    </row>
    <row r="71" spans="2:2" ht="13.15" x14ac:dyDescent="0.45"/>
    <row r="72" spans="2:2" ht="16.5" customHeight="1" x14ac:dyDescent="0.45">
      <c r="B72" s="417" t="s">
        <v>182</v>
      </c>
    </row>
  </sheetData>
  <sheetProtection selectLockedCells="1" selectUnlockedCells="1"/>
  <mergeCells count="5">
    <mergeCell ref="B29:G29"/>
    <mergeCell ref="B28:G28"/>
    <mergeCell ref="B1:G1"/>
    <mergeCell ref="B2:G2"/>
    <mergeCell ref="B3:G3"/>
  </mergeCells>
  <printOptions horizontalCentered="1"/>
  <pageMargins left="0.5" right="0.5" top="0.65" bottom="0.5" header="0.51180555555555596" footer="0.51180555555555596"/>
  <pageSetup orientation="portrait" useFirstPageNumber="1"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94037-B39F-4BCF-BC96-EAE9952541B0}">
  <sheetPr published="0">
    <tabColor theme="2"/>
    <pageSetUpPr fitToPage="1"/>
  </sheetPr>
  <dimension ref="A1:K65"/>
  <sheetViews>
    <sheetView zoomScaleNormal="100" workbookViewId="0">
      <selection activeCell="B58" sqref="B58"/>
    </sheetView>
  </sheetViews>
  <sheetFormatPr defaultColWidth="11.73046875" defaultRowHeight="13.15" x14ac:dyDescent="0.45"/>
  <cols>
    <col min="1" max="1" width="3.59765625" style="265" customWidth="1"/>
    <col min="2" max="2" width="48.1328125" style="265" bestFit="1" customWidth="1"/>
    <col min="3" max="3" width="16.1328125" style="265" customWidth="1"/>
    <col min="4" max="4" width="17.1328125" style="265" customWidth="1"/>
    <col min="5" max="5" width="16.86328125" style="265" customWidth="1"/>
    <col min="6" max="6" width="16" style="265" customWidth="1"/>
    <col min="7" max="7" width="13.73046875" style="265" customWidth="1"/>
    <col min="8" max="16384" width="11.73046875" style="265"/>
  </cols>
  <sheetData>
    <row r="1" spans="2:8" ht="15" customHeight="1" x14ac:dyDescent="0.45">
      <c r="B1" s="546" t="s">
        <v>132</v>
      </c>
      <c r="C1" s="546"/>
      <c r="D1" s="546"/>
      <c r="E1" s="546"/>
      <c r="F1" s="546"/>
      <c r="G1" s="546"/>
    </row>
    <row r="2" spans="2:8" ht="11.65" customHeight="1" x14ac:dyDescent="0.45">
      <c r="B2" s="546" t="s">
        <v>303</v>
      </c>
      <c r="C2" s="546"/>
      <c r="D2" s="546"/>
      <c r="E2" s="546"/>
      <c r="F2" s="546"/>
      <c r="G2" s="546"/>
    </row>
    <row r="3" spans="2:8" ht="18.75" customHeight="1" x14ac:dyDescent="0.45">
      <c r="B3" s="546" t="s">
        <v>0</v>
      </c>
      <c r="C3" s="546"/>
      <c r="D3" s="546"/>
      <c r="E3" s="546"/>
      <c r="F3" s="546"/>
      <c r="G3" s="546"/>
    </row>
    <row r="4" spans="2:8" ht="5.0999999999999996" customHeight="1" thickBot="1" x14ac:dyDescent="0.5">
      <c r="B4" s="363"/>
      <c r="C4" s="363"/>
      <c r="D4" s="363"/>
      <c r="E4" s="363"/>
      <c r="F4" s="363"/>
      <c r="G4" s="363"/>
    </row>
    <row r="5" spans="2:8" ht="39" customHeight="1" thickTop="1" thickBot="1" x14ac:dyDescent="0.5">
      <c r="B5" s="266"/>
      <c r="C5" s="267" t="s">
        <v>49</v>
      </c>
      <c r="D5" s="267" t="s">
        <v>50</v>
      </c>
      <c r="E5" s="267" t="s">
        <v>51</v>
      </c>
      <c r="F5" s="267" t="s">
        <v>52</v>
      </c>
      <c r="G5" s="268" t="s">
        <v>133</v>
      </c>
    </row>
    <row r="6" spans="2:8" ht="18.75" customHeight="1" x14ac:dyDescent="0.45">
      <c r="B6" s="269" t="s">
        <v>161</v>
      </c>
      <c r="C6" s="270"/>
      <c r="D6" s="270"/>
      <c r="E6" s="270"/>
      <c r="F6" s="270"/>
      <c r="G6" s="271"/>
    </row>
    <row r="7" spans="2:8" ht="18.75" customHeight="1" x14ac:dyDescent="0.45">
      <c r="B7" s="272" t="s">
        <v>134</v>
      </c>
      <c r="C7" s="58">
        <v>92.24</v>
      </c>
      <c r="D7" s="58">
        <v>86.42</v>
      </c>
      <c r="E7" s="58">
        <v>86.36</v>
      </c>
      <c r="F7" s="58">
        <v>85.8</v>
      </c>
      <c r="G7" s="273">
        <f>SUM(C7:F7)</f>
        <v>350.82</v>
      </c>
    </row>
    <row r="8" spans="2:8" ht="18.75" customHeight="1" x14ac:dyDescent="0.45">
      <c r="B8" s="272" t="s">
        <v>135</v>
      </c>
      <c r="C8" s="58">
        <v>232.57</v>
      </c>
      <c r="D8" s="58">
        <v>232.76</v>
      </c>
      <c r="E8" s="58">
        <v>252.36</v>
      </c>
      <c r="F8" s="58">
        <v>284.41000000000003</v>
      </c>
      <c r="G8" s="273">
        <f t="shared" ref="G8:G42" si="0">SUM(C8:F8)</f>
        <v>1002.1000000000001</v>
      </c>
    </row>
    <row r="9" spans="2:8" ht="18.75" customHeight="1" x14ac:dyDescent="0.45">
      <c r="B9" s="272" t="s">
        <v>180</v>
      </c>
      <c r="C9" s="58">
        <v>10.95</v>
      </c>
      <c r="D9" s="58">
        <v>10.76</v>
      </c>
      <c r="E9" s="58">
        <v>9.2899999999999991</v>
      </c>
      <c r="F9" s="58">
        <v>7.88</v>
      </c>
      <c r="G9" s="273">
        <f t="shared" si="0"/>
        <v>38.880000000000003</v>
      </c>
    </row>
    <row r="10" spans="2:8" ht="18.75" customHeight="1" x14ac:dyDescent="0.45">
      <c r="B10" s="272" t="s">
        <v>181</v>
      </c>
      <c r="C10" s="58">
        <v>91.89</v>
      </c>
      <c r="D10" s="58">
        <v>91.89</v>
      </c>
      <c r="E10" s="58">
        <v>91.89</v>
      </c>
      <c r="F10" s="58">
        <v>91.89</v>
      </c>
      <c r="G10" s="273">
        <f t="shared" si="0"/>
        <v>367.56</v>
      </c>
    </row>
    <row r="11" spans="2:8" ht="18.75" customHeight="1" x14ac:dyDescent="0.45">
      <c r="B11" s="272" t="s">
        <v>136</v>
      </c>
      <c r="C11" s="58">
        <v>92.07</v>
      </c>
      <c r="D11" s="58">
        <v>92.07</v>
      </c>
      <c r="E11" s="58">
        <v>92.08</v>
      </c>
      <c r="F11" s="58">
        <v>92.08</v>
      </c>
      <c r="G11" s="273">
        <f t="shared" si="0"/>
        <v>368.29999999999995</v>
      </c>
      <c r="H11" s="274"/>
    </row>
    <row r="12" spans="2:8" ht="18.75" customHeight="1" x14ac:dyDescent="0.45">
      <c r="B12" s="272" t="s">
        <v>231</v>
      </c>
      <c r="C12" s="58">
        <v>38.700000000000003</v>
      </c>
      <c r="D12" s="58">
        <v>38.700000000000003</v>
      </c>
      <c r="E12" s="58">
        <v>38.700000000000003</v>
      </c>
      <c r="F12" s="58">
        <v>38.700000000000003</v>
      </c>
      <c r="G12" s="273">
        <f t="shared" si="0"/>
        <v>154.80000000000001</v>
      </c>
      <c r="H12" s="274"/>
    </row>
    <row r="13" spans="2:8" ht="18.75" customHeight="1" x14ac:dyDescent="0.45">
      <c r="B13" s="272" t="s">
        <v>137</v>
      </c>
      <c r="C13" s="58">
        <v>4.92</v>
      </c>
      <c r="D13" s="58">
        <v>4.92</v>
      </c>
      <c r="E13" s="58">
        <v>4.92</v>
      </c>
      <c r="F13" s="58">
        <v>4.92</v>
      </c>
      <c r="G13" s="273">
        <f t="shared" si="0"/>
        <v>19.68</v>
      </c>
    </row>
    <row r="14" spans="2:8" ht="18.75" customHeight="1" x14ac:dyDescent="0.45">
      <c r="B14" s="272" t="s">
        <v>138</v>
      </c>
      <c r="C14" s="58">
        <v>234.44</v>
      </c>
      <c r="D14" s="58">
        <v>234.44</v>
      </c>
      <c r="E14" s="58">
        <v>234.77</v>
      </c>
      <c r="F14" s="58">
        <v>234.77</v>
      </c>
      <c r="G14" s="273">
        <f t="shared" si="0"/>
        <v>938.42</v>
      </c>
      <c r="H14" s="275"/>
    </row>
    <row r="15" spans="2:8" ht="18.75" customHeight="1" x14ac:dyDescent="0.45">
      <c r="B15" s="272" t="s">
        <v>139</v>
      </c>
      <c r="C15" s="58">
        <v>32.08</v>
      </c>
      <c r="D15" s="58">
        <v>32.08</v>
      </c>
      <c r="E15" s="58">
        <v>32.08</v>
      </c>
      <c r="F15" s="58">
        <v>32.08</v>
      </c>
      <c r="G15" s="273">
        <f t="shared" si="0"/>
        <v>128.32</v>
      </c>
    </row>
    <row r="16" spans="2:8" ht="18.75" customHeight="1" x14ac:dyDescent="0.45">
      <c r="B16" s="272" t="s">
        <v>241</v>
      </c>
      <c r="C16" s="58">
        <v>26.86</v>
      </c>
      <c r="D16" s="58">
        <v>26.86</v>
      </c>
      <c r="E16" s="58">
        <v>26.86</v>
      </c>
      <c r="F16" s="58">
        <v>26.86</v>
      </c>
      <c r="G16" s="273">
        <f>SUM(C16:F16)</f>
        <v>107.44</v>
      </c>
    </row>
    <row r="17" spans="2:7" ht="18.75" customHeight="1" x14ac:dyDescent="0.45">
      <c r="B17" s="272" t="s">
        <v>242</v>
      </c>
      <c r="C17" s="58">
        <v>137.28</v>
      </c>
      <c r="D17" s="58">
        <v>148.72</v>
      </c>
      <c r="E17" s="58">
        <v>168.61</v>
      </c>
      <c r="F17" s="58">
        <v>201.35</v>
      </c>
      <c r="G17" s="273">
        <f>SUM(C17:F17)</f>
        <v>655.96</v>
      </c>
    </row>
    <row r="18" spans="2:7" ht="18.75" customHeight="1" x14ac:dyDescent="0.45">
      <c r="B18" s="272" t="s">
        <v>140</v>
      </c>
      <c r="C18" s="58">
        <v>35.22</v>
      </c>
      <c r="D18" s="58">
        <v>-134.72999999999999</v>
      </c>
      <c r="E18" s="58">
        <v>-62.54</v>
      </c>
      <c r="F18" s="58">
        <v>-33.619999999999997</v>
      </c>
      <c r="G18" s="273">
        <f t="shared" si="0"/>
        <v>-195.67</v>
      </c>
    </row>
    <row r="19" spans="2:7" ht="18.75" customHeight="1" x14ac:dyDescent="0.45">
      <c r="B19" s="272" t="s">
        <v>141</v>
      </c>
      <c r="C19" s="58">
        <v>15.3</v>
      </c>
      <c r="D19" s="58">
        <v>15.25</v>
      </c>
      <c r="E19" s="58">
        <v>17.13</v>
      </c>
      <c r="F19" s="58">
        <v>17.940000000000001</v>
      </c>
      <c r="G19" s="273">
        <f t="shared" si="0"/>
        <v>65.62</v>
      </c>
    </row>
    <row r="20" spans="2:7" ht="18.75" customHeight="1" x14ac:dyDescent="0.45">
      <c r="B20" s="276" t="s">
        <v>142</v>
      </c>
      <c r="C20" s="277">
        <f>SUM(C6:C19)</f>
        <v>1044.52</v>
      </c>
      <c r="D20" s="277">
        <f>SUM(D6:D19)</f>
        <v>880.1400000000001</v>
      </c>
      <c r="E20" s="277">
        <f>SUM(E6:E19)</f>
        <v>992.5100000000001</v>
      </c>
      <c r="F20" s="277">
        <f>SUM(F6:F19)</f>
        <v>1085.0600000000002</v>
      </c>
      <c r="G20" s="278">
        <f t="shared" si="0"/>
        <v>4002.2300000000005</v>
      </c>
    </row>
    <row r="21" spans="2:7" ht="18.75" customHeight="1" x14ac:dyDescent="0.45">
      <c r="B21" s="279" t="s">
        <v>143</v>
      </c>
      <c r="C21" s="58"/>
      <c r="D21" s="58"/>
      <c r="E21" s="58"/>
      <c r="F21" s="58"/>
      <c r="G21" s="273"/>
    </row>
    <row r="22" spans="2:7" ht="18.75" customHeight="1" x14ac:dyDescent="0.45">
      <c r="B22" s="272" t="s">
        <v>144</v>
      </c>
      <c r="C22" s="58">
        <v>206.06</v>
      </c>
      <c r="D22" s="58">
        <v>277.7</v>
      </c>
      <c r="E22" s="58">
        <v>287.08</v>
      </c>
      <c r="F22" s="58">
        <v>290.03045261893635</v>
      </c>
      <c r="G22" s="273">
        <f t="shared" si="0"/>
        <v>1060.8704526189363</v>
      </c>
    </row>
    <row r="23" spans="2:7" ht="18.75" customHeight="1" x14ac:dyDescent="0.45">
      <c r="B23" s="272" t="s">
        <v>145</v>
      </c>
      <c r="C23" s="58">
        <v>0.04</v>
      </c>
      <c r="D23" s="58">
        <v>0.06</v>
      </c>
      <c r="E23" s="58">
        <v>0.05</v>
      </c>
      <c r="F23" s="58">
        <v>4.2362999999999998E-2</v>
      </c>
      <c r="G23" s="273">
        <f t="shared" si="0"/>
        <v>0.19236300000000001</v>
      </c>
    </row>
    <row r="24" spans="2:7" ht="18.75" customHeight="1" x14ac:dyDescent="0.45">
      <c r="B24" s="272" t="s">
        <v>146</v>
      </c>
      <c r="C24" s="58">
        <v>-83.77</v>
      </c>
      <c r="D24" s="58">
        <v>-72.97999999999999</v>
      </c>
      <c r="E24" s="58">
        <v>-34.03</v>
      </c>
      <c r="F24" s="58">
        <v>-107.73</v>
      </c>
      <c r="G24" s="273">
        <f t="shared" si="0"/>
        <v>-298.51</v>
      </c>
    </row>
    <row r="25" spans="2:7" ht="18.75" customHeight="1" x14ac:dyDescent="0.45">
      <c r="B25" s="272" t="s">
        <v>141</v>
      </c>
      <c r="C25" s="58">
        <v>15.18</v>
      </c>
      <c r="D25" s="58">
        <v>15.69</v>
      </c>
      <c r="E25" s="58">
        <v>16.12</v>
      </c>
      <c r="F25" s="58">
        <v>29.09</v>
      </c>
      <c r="G25" s="273">
        <f t="shared" si="0"/>
        <v>76.08</v>
      </c>
    </row>
    <row r="26" spans="2:7" ht="18.75" customHeight="1" x14ac:dyDescent="0.45">
      <c r="B26" s="276" t="s">
        <v>142</v>
      </c>
      <c r="C26" s="277">
        <f>SUM(C22:C25)</f>
        <v>137.51</v>
      </c>
      <c r="D26" s="277">
        <f>SUM(D22:D25)</f>
        <v>220.47</v>
      </c>
      <c r="E26" s="277">
        <f>SUM(E22:E25)</f>
        <v>269.21999999999997</v>
      </c>
      <c r="F26" s="277">
        <f>SUM(F22:F25)</f>
        <v>211.43281561893636</v>
      </c>
      <c r="G26" s="278">
        <f t="shared" si="0"/>
        <v>838.63281561893643</v>
      </c>
    </row>
    <row r="27" spans="2:7" ht="18.75" customHeight="1" x14ac:dyDescent="0.45">
      <c r="B27" s="279" t="s">
        <v>147</v>
      </c>
      <c r="C27" s="58"/>
      <c r="D27" s="58"/>
      <c r="E27" s="58"/>
      <c r="F27" s="58"/>
      <c r="G27" s="273"/>
    </row>
    <row r="28" spans="2:7" ht="18.75" customHeight="1" x14ac:dyDescent="0.45">
      <c r="B28" s="272" t="s">
        <v>148</v>
      </c>
      <c r="C28" s="58">
        <v>0</v>
      </c>
      <c r="D28" s="58">
        <v>0</v>
      </c>
      <c r="E28" s="58">
        <f>159.43-E30</f>
        <v>131.60000000000002</v>
      </c>
      <c r="F28" s="58">
        <v>0</v>
      </c>
      <c r="G28" s="273">
        <f t="shared" si="0"/>
        <v>131.60000000000002</v>
      </c>
    </row>
    <row r="29" spans="2:7" ht="18.75" customHeight="1" x14ac:dyDescent="0.45">
      <c r="B29" s="272" t="s">
        <v>146</v>
      </c>
      <c r="C29" s="58">
        <f>11.72</f>
        <v>11.72</v>
      </c>
      <c r="D29" s="58">
        <v>-7.6199999999999992</v>
      </c>
      <c r="E29" s="58">
        <v>-0.18</v>
      </c>
      <c r="F29" s="58">
        <v>0.11</v>
      </c>
      <c r="G29" s="273">
        <f t="shared" si="0"/>
        <v>4.0300000000000011</v>
      </c>
    </row>
    <row r="30" spans="2:7" ht="18.75" customHeight="1" x14ac:dyDescent="0.45">
      <c r="B30" s="272" t="s">
        <v>304</v>
      </c>
      <c r="C30" s="58">
        <v>0</v>
      </c>
      <c r="D30" s="58">
        <v>0</v>
      </c>
      <c r="E30" s="58">
        <v>27.83</v>
      </c>
      <c r="F30" s="58">
        <v>0</v>
      </c>
      <c r="G30" s="273">
        <f t="shared" si="0"/>
        <v>27.83</v>
      </c>
    </row>
    <row r="31" spans="2:7" ht="18.75" customHeight="1" x14ac:dyDescent="0.45">
      <c r="B31" s="276" t="s">
        <v>142</v>
      </c>
      <c r="C31" s="277">
        <f>C29</f>
        <v>11.72</v>
      </c>
      <c r="D31" s="277">
        <f>D29</f>
        <v>-7.6199999999999992</v>
      </c>
      <c r="E31" s="277">
        <v>159.25</v>
      </c>
      <c r="F31" s="277">
        <f>F29</f>
        <v>0.11</v>
      </c>
      <c r="G31" s="278">
        <f t="shared" si="0"/>
        <v>163.46</v>
      </c>
    </row>
    <row r="32" spans="2:7" ht="18.75" customHeight="1" x14ac:dyDescent="0.45">
      <c r="B32" s="279" t="s">
        <v>230</v>
      </c>
      <c r="C32" s="58"/>
      <c r="D32" s="58"/>
      <c r="E32" s="58"/>
      <c r="F32" s="58"/>
      <c r="G32" s="273"/>
    </row>
    <row r="33" spans="2:11" ht="18.75" customHeight="1" x14ac:dyDescent="0.45">
      <c r="B33" s="272" t="s">
        <v>305</v>
      </c>
      <c r="C33" s="58">
        <v>8.33</v>
      </c>
      <c r="D33" s="58">
        <v>8.33</v>
      </c>
      <c r="E33" s="58">
        <v>8.33</v>
      </c>
      <c r="F33" s="58">
        <v>8.33</v>
      </c>
      <c r="G33" s="273">
        <f>SUM(C33:F33)</f>
        <v>33.32</v>
      </c>
    </row>
    <row r="34" spans="2:11" ht="18.75" customHeight="1" x14ac:dyDescent="0.45">
      <c r="B34" s="272" t="s">
        <v>146</v>
      </c>
      <c r="C34" s="58">
        <v>0.71</v>
      </c>
      <c r="D34" s="58">
        <v>-0.59000000000000008</v>
      </c>
      <c r="E34" s="58">
        <v>-0.1</v>
      </c>
      <c r="F34" s="58">
        <v>-0.09</v>
      </c>
      <c r="G34" s="273">
        <f t="shared" ref="G34:G35" si="1">SUM(C34:F34)</f>
        <v>-7.0000000000000118E-2</v>
      </c>
    </row>
    <row r="35" spans="2:11" ht="18.75" customHeight="1" x14ac:dyDescent="0.45">
      <c r="B35" s="272" t="s">
        <v>243</v>
      </c>
      <c r="C35" s="58">
        <v>0.17</v>
      </c>
      <c r="D35" s="58">
        <v>7.0000000000000007E-2</v>
      </c>
      <c r="E35" s="58">
        <v>0.11</v>
      </c>
      <c r="F35" s="58">
        <v>0.12</v>
      </c>
      <c r="G35" s="273">
        <f t="shared" si="1"/>
        <v>0.47000000000000003</v>
      </c>
    </row>
    <row r="36" spans="2:11" ht="18.75" customHeight="1" x14ac:dyDescent="0.45">
      <c r="B36" s="276" t="s">
        <v>142</v>
      </c>
      <c r="C36" s="277">
        <f>SUM(C33:C35)</f>
        <v>9.2099999999999991</v>
      </c>
      <c r="D36" s="277">
        <f t="shared" ref="D36:F36" si="2">SUM(D33:D35)</f>
        <v>7.8100000000000005</v>
      </c>
      <c r="E36" s="277">
        <f t="shared" si="2"/>
        <v>8.34</v>
      </c>
      <c r="F36" s="277">
        <f t="shared" si="2"/>
        <v>8.36</v>
      </c>
      <c r="G36" s="448">
        <f>SUM(C36:F36)</f>
        <v>33.72</v>
      </c>
    </row>
    <row r="37" spans="2:11" ht="18.75" customHeight="1" x14ac:dyDescent="0.45">
      <c r="B37" s="279" t="s">
        <v>124</v>
      </c>
      <c r="C37" s="58"/>
      <c r="D37" s="58"/>
      <c r="E37" s="58"/>
      <c r="F37" s="58"/>
      <c r="G37" s="273"/>
    </row>
    <row r="38" spans="2:11" ht="18.75" customHeight="1" x14ac:dyDescent="0.45">
      <c r="B38" s="272" t="s">
        <v>149</v>
      </c>
      <c r="C38" s="58">
        <v>573.39</v>
      </c>
      <c r="D38" s="58">
        <v>573.39</v>
      </c>
      <c r="E38" s="58">
        <v>593.29499999999996</v>
      </c>
      <c r="F38" s="58">
        <v>593.29499999999996</v>
      </c>
      <c r="G38" s="273">
        <f t="shared" si="0"/>
        <v>2333.37</v>
      </c>
    </row>
    <row r="39" spans="2:11" ht="18.75" customHeight="1" x14ac:dyDescent="0.45">
      <c r="B39" s="272" t="s">
        <v>146</v>
      </c>
      <c r="C39" s="58">
        <v>45.58</v>
      </c>
      <c r="D39" s="58">
        <v>-29.43</v>
      </c>
      <c r="E39" s="58">
        <v>-7.27</v>
      </c>
      <c r="F39" s="58">
        <v>-5.92</v>
      </c>
      <c r="G39" s="273">
        <f t="shared" si="0"/>
        <v>2.9599999999999991</v>
      </c>
    </row>
    <row r="40" spans="2:11" ht="18.75" customHeight="1" x14ac:dyDescent="0.45">
      <c r="B40" s="272" t="s">
        <v>141</v>
      </c>
      <c r="C40" s="58">
        <v>18.98</v>
      </c>
      <c r="D40" s="58">
        <v>19.259999999999998</v>
      </c>
      <c r="E40" s="58">
        <v>20.96</v>
      </c>
      <c r="F40" s="58">
        <v>21.69</v>
      </c>
      <c r="G40" s="273">
        <f t="shared" si="0"/>
        <v>80.89</v>
      </c>
    </row>
    <row r="41" spans="2:11" ht="18.75" customHeight="1" x14ac:dyDescent="0.45">
      <c r="B41" s="280" t="s">
        <v>142</v>
      </c>
      <c r="C41" s="281">
        <f>SUM(C38:C40)</f>
        <v>637.95000000000005</v>
      </c>
      <c r="D41" s="281">
        <f>SUM(D38:D40)</f>
        <v>563.22</v>
      </c>
      <c r="E41" s="281">
        <f>SUM(E38:E40)</f>
        <v>606.98500000000001</v>
      </c>
      <c r="F41" s="281">
        <f>SUM(F38:F40)</f>
        <v>609.06500000000005</v>
      </c>
      <c r="G41" s="278">
        <f t="shared" si="0"/>
        <v>2417.2200000000003</v>
      </c>
    </row>
    <row r="42" spans="2:11" ht="18.75" customHeight="1" x14ac:dyDescent="0.45">
      <c r="B42" s="276" t="s">
        <v>150</v>
      </c>
      <c r="C42" s="277">
        <f>C20+C26+C31+C36+C41</f>
        <v>1840.91</v>
      </c>
      <c r="D42" s="277">
        <f>D20+D26+D31+D36+D41</f>
        <v>1664.0200000000002</v>
      </c>
      <c r="E42" s="277">
        <f>E20+E26+E31+E36+E41</f>
        <v>2036.3049999999998</v>
      </c>
      <c r="F42" s="277">
        <f>F20+F26+F31+F36+F41</f>
        <v>1914.0278156189363</v>
      </c>
      <c r="G42" s="278">
        <f t="shared" si="0"/>
        <v>7455.2628156189367</v>
      </c>
    </row>
    <row r="43" spans="2:11" ht="12" customHeight="1" x14ac:dyDescent="0.45">
      <c r="B43" s="279"/>
      <c r="C43" s="58"/>
      <c r="D43" s="58"/>
      <c r="E43" s="58"/>
      <c r="F43" s="58"/>
      <c r="G43" s="273"/>
    </row>
    <row r="44" spans="2:11" ht="18.75" customHeight="1" x14ac:dyDescent="0.45">
      <c r="B44" s="272" t="s">
        <v>151</v>
      </c>
      <c r="C44" s="58"/>
      <c r="D44" s="58"/>
      <c r="E44" s="58"/>
      <c r="F44" s="58"/>
      <c r="G44" s="273"/>
    </row>
    <row r="45" spans="2:11" ht="18.75" customHeight="1" x14ac:dyDescent="0.45">
      <c r="B45" s="272" t="s">
        <v>152</v>
      </c>
      <c r="C45" s="58">
        <v>9235.8459999999995</v>
      </c>
      <c r="D45" s="58">
        <v>8751.4030000000002</v>
      </c>
      <c r="E45" s="58">
        <v>8285.0560000000005</v>
      </c>
      <c r="F45" s="282">
        <v>8624.0830000000005</v>
      </c>
      <c r="G45" s="273"/>
    </row>
    <row r="46" spans="2:11" ht="18.75" customHeight="1" x14ac:dyDescent="0.45">
      <c r="B46" s="272" t="s">
        <v>153</v>
      </c>
      <c r="C46" s="58"/>
      <c r="D46" s="58"/>
      <c r="E46" s="58"/>
      <c r="F46" s="58"/>
      <c r="G46" s="273"/>
    </row>
    <row r="47" spans="2:11" ht="18.75" customHeight="1" x14ac:dyDescent="0.45">
      <c r="B47" s="272" t="s">
        <v>154</v>
      </c>
      <c r="C47" s="58">
        <f>-C42</f>
        <v>-1840.91</v>
      </c>
      <c r="D47" s="58">
        <f>-D42</f>
        <v>-1664.0200000000002</v>
      </c>
      <c r="E47" s="58">
        <f>-E42</f>
        <v>-2036.3049999999998</v>
      </c>
      <c r="F47" s="58">
        <f>-F42</f>
        <v>-1914.0278156189363</v>
      </c>
      <c r="G47" s="273"/>
      <c r="H47" s="275" t="s">
        <v>20</v>
      </c>
    </row>
    <row r="48" spans="2:11" ht="18.75" customHeight="1" x14ac:dyDescent="0.45">
      <c r="B48" s="272" t="s">
        <v>155</v>
      </c>
      <c r="C48" s="58">
        <f>C45+C47</f>
        <v>7394.9359999999997</v>
      </c>
      <c r="D48" s="58">
        <f>D45+D47</f>
        <v>7087.3829999999998</v>
      </c>
      <c r="E48" s="58">
        <f>E45+E47</f>
        <v>6248.7510000000002</v>
      </c>
      <c r="F48" s="58">
        <f>F45+F47</f>
        <v>6710.0551843810645</v>
      </c>
      <c r="G48" s="273"/>
      <c r="H48" s="275" t="s">
        <v>20</v>
      </c>
      <c r="I48" s="275"/>
      <c r="J48" s="275"/>
      <c r="K48" s="275"/>
    </row>
    <row r="49" spans="1:11" ht="18.75" customHeight="1" x14ac:dyDescent="0.45">
      <c r="B49" s="283" t="s">
        <v>156</v>
      </c>
      <c r="C49" s="59">
        <v>0.01</v>
      </c>
      <c r="D49" s="59">
        <v>0.01</v>
      </c>
      <c r="E49" s="59">
        <v>0.01</v>
      </c>
      <c r="F49" s="59">
        <v>0.01</v>
      </c>
      <c r="G49" s="273"/>
      <c r="H49" s="265" t="s">
        <v>20</v>
      </c>
      <c r="I49" s="275"/>
    </row>
    <row r="50" spans="1:11" ht="18.75" customHeight="1" x14ac:dyDescent="0.45">
      <c r="B50" s="376" t="s">
        <v>244</v>
      </c>
      <c r="C50" s="58">
        <f>C48*(1-C49)</f>
        <v>7320.9866400000001</v>
      </c>
      <c r="D50" s="58">
        <f>D48*(1-D49)</f>
        <v>7016.5091699999994</v>
      </c>
      <c r="E50" s="58">
        <f>E48*(1-E49)</f>
        <v>6186.2634900000003</v>
      </c>
      <c r="F50" s="58">
        <f>F48*(1-F49)</f>
        <v>6642.9546325372539</v>
      </c>
      <c r="G50" s="273"/>
      <c r="H50" s="275" t="s">
        <v>20</v>
      </c>
      <c r="I50" s="275"/>
      <c r="J50" s="275"/>
      <c r="K50" s="275"/>
    </row>
    <row r="51" spans="1:11" ht="18.75" customHeight="1" thickBot="1" x14ac:dyDescent="0.5">
      <c r="B51" s="377" t="s">
        <v>157</v>
      </c>
      <c r="C51" s="378">
        <f>ROUNDUP(C42/C50,3)</f>
        <v>0.252</v>
      </c>
      <c r="D51" s="378">
        <f t="shared" ref="D51:E51" si="3">ROUNDUP(D42/D50,3)</f>
        <v>0.23799999999999999</v>
      </c>
      <c r="E51" s="378">
        <f t="shared" si="3"/>
        <v>0.33</v>
      </c>
      <c r="F51" s="378">
        <f>ROUNDUP(F42/F50,3)</f>
        <v>0.28899999999999998</v>
      </c>
      <c r="G51" s="379"/>
      <c r="H51" s="382"/>
      <c r="I51" s="382"/>
      <c r="J51" s="382"/>
      <c r="K51" s="382"/>
    </row>
    <row r="52" spans="1:11" ht="18.75" customHeight="1" x14ac:dyDescent="0.45">
      <c r="B52" s="284"/>
      <c r="C52" s="285"/>
      <c r="D52" s="285"/>
      <c r="E52" s="285"/>
      <c r="F52" s="285"/>
      <c r="G52" s="285"/>
    </row>
    <row r="53" spans="1:11" ht="29.65" customHeight="1" x14ac:dyDescent="0.45">
      <c r="A53" s="286">
        <v>1</v>
      </c>
      <c r="B53" s="547" t="s">
        <v>233</v>
      </c>
      <c r="C53" s="547"/>
      <c r="D53" s="547"/>
      <c r="E53" s="380"/>
      <c r="F53" s="380"/>
      <c r="G53" s="381"/>
    </row>
    <row r="54" spans="1:11" ht="54.6" customHeight="1" x14ac:dyDescent="0.45">
      <c r="A54" s="286">
        <v>2</v>
      </c>
      <c r="B54" s="547" t="s">
        <v>158</v>
      </c>
      <c r="C54" s="547"/>
      <c r="D54" s="547"/>
      <c r="E54" s="364"/>
      <c r="F54" s="364"/>
      <c r="G54" s="364"/>
    </row>
    <row r="55" spans="1:11" ht="54" customHeight="1" x14ac:dyDescent="0.45">
      <c r="A55" s="286">
        <v>3</v>
      </c>
      <c r="B55" s="547" t="s">
        <v>306</v>
      </c>
      <c r="C55" s="547"/>
      <c r="D55" s="547"/>
      <c r="E55" s="364"/>
      <c r="F55" s="364"/>
      <c r="G55" s="364"/>
    </row>
    <row r="56" spans="1:11" ht="61.35" customHeight="1" x14ac:dyDescent="0.45">
      <c r="A56" s="309">
        <v>4</v>
      </c>
      <c r="B56" s="545" t="s">
        <v>232</v>
      </c>
      <c r="C56" s="545"/>
      <c r="D56" s="545"/>
      <c r="E56" s="364"/>
      <c r="F56" s="364"/>
      <c r="G56" s="364"/>
    </row>
    <row r="57" spans="1:11" ht="57" customHeight="1" x14ac:dyDescent="0.45">
      <c r="B57" s="490" t="s">
        <v>407</v>
      </c>
      <c r="C57" s="364"/>
      <c r="D57" s="364"/>
      <c r="E57" s="364"/>
      <c r="F57" s="364"/>
      <c r="G57" s="364"/>
    </row>
    <row r="58" spans="1:11" ht="18.75" customHeight="1" x14ac:dyDescent="0.45">
      <c r="A58" s="4"/>
      <c r="B58" s="364"/>
      <c r="C58" s="364"/>
      <c r="D58" s="364"/>
      <c r="E58" s="364"/>
      <c r="F58" s="364"/>
      <c r="G58" s="364"/>
    </row>
    <row r="59" spans="1:11" ht="18.75" customHeight="1" x14ac:dyDescent="0.45">
      <c r="A59" s="4"/>
    </row>
    <row r="60" spans="1:11" ht="18.75" customHeight="1" x14ac:dyDescent="0.45">
      <c r="A60" s="4"/>
    </row>
    <row r="61" spans="1:11" ht="18.75" customHeight="1" x14ac:dyDescent="0.45">
      <c r="A61" s="4"/>
    </row>
    <row r="62" spans="1:11" ht="18.75" customHeight="1" x14ac:dyDescent="0.45">
      <c r="A62" s="4"/>
    </row>
    <row r="63" spans="1:11" ht="18.75" customHeight="1" x14ac:dyDescent="0.45">
      <c r="A63" s="4"/>
    </row>
    <row r="64" spans="1:11" ht="18.75" customHeight="1" x14ac:dyDescent="0.45">
      <c r="A64" s="4"/>
    </row>
    <row r="65" spans="1:1" ht="18.75" customHeight="1" x14ac:dyDescent="0.45">
      <c r="A65" s="4"/>
    </row>
  </sheetData>
  <mergeCells count="7">
    <mergeCell ref="B56:D56"/>
    <mergeCell ref="B1:G1"/>
    <mergeCell ref="B2:G2"/>
    <mergeCell ref="B3:G3"/>
    <mergeCell ref="B53:D53"/>
    <mergeCell ref="B54:D54"/>
    <mergeCell ref="B55:D55"/>
  </mergeCells>
  <pageMargins left="0.7" right="0.7" top="0.75" bottom="0.75" header="0.3" footer="0.3"/>
  <pageSetup scale="7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D160E-6002-44A5-9440-4DA570F628BF}">
  <dimension ref="A1:J60"/>
  <sheetViews>
    <sheetView zoomScale="90" zoomScaleNormal="90" workbookViewId="0">
      <selection activeCell="B1" sqref="B1"/>
    </sheetView>
  </sheetViews>
  <sheetFormatPr defaultColWidth="8.86328125" defaultRowHeight="14.25" x14ac:dyDescent="0.45"/>
  <cols>
    <col min="1" max="1" width="8.86328125" style="421"/>
    <col min="2" max="2" width="32.1328125" style="421" customWidth="1"/>
    <col min="3" max="3" width="23.86328125" style="421" customWidth="1"/>
    <col min="4" max="4" width="24.59765625" style="421" customWidth="1"/>
    <col min="5" max="5" width="33.265625" style="421" customWidth="1"/>
    <col min="6" max="16384" width="8.86328125" style="421"/>
  </cols>
  <sheetData>
    <row r="1" spans="1:9" x14ac:dyDescent="0.45">
      <c r="A1" s="420"/>
    </row>
    <row r="2" spans="1:9" x14ac:dyDescent="0.45">
      <c r="A2" s="420"/>
    </row>
    <row r="3" spans="1:9" ht="14.65" thickBot="1" x14ac:dyDescent="0.5">
      <c r="A3" s="420"/>
    </row>
    <row r="4" spans="1:9" ht="15.4" x14ac:dyDescent="0.45">
      <c r="B4" s="549" t="s">
        <v>245</v>
      </c>
      <c r="C4" s="550"/>
      <c r="D4" s="550"/>
      <c r="E4" s="551"/>
    </row>
    <row r="5" spans="1:9" x14ac:dyDescent="0.45">
      <c r="B5" s="552" t="s">
        <v>246</v>
      </c>
      <c r="C5" s="553"/>
      <c r="D5" s="553"/>
      <c r="E5" s="554"/>
    </row>
    <row r="6" spans="1:9" x14ac:dyDescent="0.45">
      <c r="B6" s="555" t="s">
        <v>307</v>
      </c>
      <c r="C6" s="556"/>
      <c r="D6" s="556"/>
      <c r="E6" s="557"/>
    </row>
    <row r="7" spans="1:9" ht="24.6" customHeight="1" x14ac:dyDescent="0.45">
      <c r="B7" s="558" t="s">
        <v>247</v>
      </c>
      <c r="C7" s="561" t="s">
        <v>248</v>
      </c>
      <c r="D7" s="564" t="s">
        <v>249</v>
      </c>
      <c r="E7" s="565"/>
    </row>
    <row r="8" spans="1:9" x14ac:dyDescent="0.45">
      <c r="B8" s="559"/>
      <c r="C8" s="562"/>
      <c r="D8" s="562" t="s">
        <v>250</v>
      </c>
      <c r="E8" s="566" t="s">
        <v>251</v>
      </c>
    </row>
    <row r="9" spans="1:9" x14ac:dyDescent="0.45">
      <c r="B9" s="560"/>
      <c r="C9" s="563"/>
      <c r="D9" s="563"/>
      <c r="E9" s="567"/>
    </row>
    <row r="10" spans="1:9" x14ac:dyDescent="0.45">
      <c r="B10" s="422" t="s">
        <v>252</v>
      </c>
      <c r="C10" s="423">
        <v>1212</v>
      </c>
      <c r="D10" s="424">
        <v>916</v>
      </c>
      <c r="E10" s="425">
        <v>296</v>
      </c>
    </row>
    <row r="11" spans="1:9" x14ac:dyDescent="0.45">
      <c r="B11" s="422" t="s">
        <v>253</v>
      </c>
      <c r="C11" s="424">
        <v>659</v>
      </c>
      <c r="D11" s="424">
        <v>570</v>
      </c>
      <c r="E11" s="425">
        <v>89</v>
      </c>
    </row>
    <row r="12" spans="1:9" x14ac:dyDescent="0.45">
      <c r="B12" s="422" t="s">
        <v>254</v>
      </c>
      <c r="C12" s="424">
        <v>69</v>
      </c>
      <c r="D12" s="424">
        <v>63</v>
      </c>
      <c r="E12" s="425">
        <v>6</v>
      </c>
    </row>
    <row r="13" spans="1:9" x14ac:dyDescent="0.45">
      <c r="B13" s="422" t="s">
        <v>255</v>
      </c>
      <c r="C13" s="423">
        <v>2128</v>
      </c>
      <c r="D13" s="423">
        <v>2092</v>
      </c>
      <c r="E13" s="425">
        <v>36</v>
      </c>
    </row>
    <row r="14" spans="1:9" x14ac:dyDescent="0.45">
      <c r="B14" s="422" t="s">
        <v>256</v>
      </c>
      <c r="C14" s="424">
        <v>164</v>
      </c>
      <c r="D14" s="424">
        <v>162</v>
      </c>
      <c r="E14" s="425">
        <v>2</v>
      </c>
      <c r="I14" s="426"/>
    </row>
    <row r="15" spans="1:9" x14ac:dyDescent="0.45">
      <c r="B15" s="422" t="s">
        <v>257</v>
      </c>
      <c r="C15" s="424">
        <v>14</v>
      </c>
      <c r="D15" s="424">
        <v>14</v>
      </c>
      <c r="E15" s="425">
        <v>0</v>
      </c>
    </row>
    <row r="16" spans="1:9" x14ac:dyDescent="0.45">
      <c r="B16" s="422" t="s">
        <v>258</v>
      </c>
      <c r="C16" s="424">
        <v>66</v>
      </c>
      <c r="D16" s="424">
        <v>66</v>
      </c>
      <c r="E16" s="425">
        <v>0</v>
      </c>
    </row>
    <row r="17" spans="2:10" x14ac:dyDescent="0.45">
      <c r="B17" s="422" t="s">
        <v>259</v>
      </c>
      <c r="C17" s="424">
        <v>207</v>
      </c>
      <c r="D17" s="424">
        <v>202</v>
      </c>
      <c r="E17" s="425">
        <v>5</v>
      </c>
    </row>
    <row r="18" spans="2:10" x14ac:dyDescent="0.45">
      <c r="B18" s="422" t="s">
        <v>260</v>
      </c>
      <c r="C18" s="424">
        <v>71</v>
      </c>
      <c r="D18" s="424">
        <v>61</v>
      </c>
      <c r="E18" s="425">
        <v>10</v>
      </c>
      <c r="G18" s="426"/>
    </row>
    <row r="19" spans="2:10" x14ac:dyDescent="0.45">
      <c r="B19" s="422" t="s">
        <v>261</v>
      </c>
      <c r="C19" s="423">
        <v>3378</v>
      </c>
      <c r="D19" s="423">
        <v>3230</v>
      </c>
      <c r="E19" s="425">
        <v>148</v>
      </c>
      <c r="I19" s="426"/>
    </row>
    <row r="20" spans="2:10" x14ac:dyDescent="0.45">
      <c r="B20" s="427" t="s">
        <v>262</v>
      </c>
      <c r="C20" s="428">
        <v>4590</v>
      </c>
      <c r="D20" s="428">
        <v>4146</v>
      </c>
      <c r="E20" s="429">
        <v>444</v>
      </c>
      <c r="H20" s="426"/>
    </row>
    <row r="21" spans="2:10" x14ac:dyDescent="0.45">
      <c r="B21" s="430" t="s">
        <v>263</v>
      </c>
      <c r="C21" s="431">
        <v>36</v>
      </c>
      <c r="D21" s="431">
        <v>32</v>
      </c>
      <c r="E21" s="429">
        <v>4</v>
      </c>
    </row>
    <row r="22" spans="2:10" x14ac:dyDescent="0.45">
      <c r="B22" s="430" t="s">
        <v>264</v>
      </c>
      <c r="C22" s="431">
        <v>185</v>
      </c>
      <c r="D22" s="431">
        <v>165</v>
      </c>
      <c r="E22" s="429">
        <v>20</v>
      </c>
    </row>
    <row r="23" spans="2:10" x14ac:dyDescent="0.45">
      <c r="B23" s="422" t="s">
        <v>265</v>
      </c>
      <c r="C23" s="424">
        <v>236</v>
      </c>
      <c r="D23" s="424">
        <v>160</v>
      </c>
      <c r="E23" s="432">
        <v>76</v>
      </c>
    </row>
    <row r="24" spans="2:10" x14ac:dyDescent="0.45">
      <c r="B24" s="422" t="s">
        <v>266</v>
      </c>
      <c r="C24" s="424">
        <v>76</v>
      </c>
      <c r="D24" s="424">
        <v>76</v>
      </c>
      <c r="E24" s="425">
        <v>0</v>
      </c>
    </row>
    <row r="25" spans="2:10" x14ac:dyDescent="0.45">
      <c r="B25" s="422" t="s">
        <v>267</v>
      </c>
      <c r="C25" s="424">
        <v>95</v>
      </c>
      <c r="D25" s="424">
        <v>95</v>
      </c>
      <c r="E25" s="425">
        <v>0</v>
      </c>
    </row>
    <row r="26" spans="2:10" x14ac:dyDescent="0.45">
      <c r="B26" s="422" t="s">
        <v>268</v>
      </c>
      <c r="C26" s="424">
        <v>171</v>
      </c>
      <c r="D26" s="424">
        <v>166</v>
      </c>
      <c r="E26" s="425">
        <v>5</v>
      </c>
    </row>
    <row r="27" spans="2:10" x14ac:dyDescent="0.45">
      <c r="B27" s="422" t="s">
        <v>269</v>
      </c>
      <c r="C27" s="424">
        <v>16</v>
      </c>
      <c r="D27" s="424">
        <v>14</v>
      </c>
      <c r="E27" s="425">
        <v>2</v>
      </c>
    </row>
    <row r="28" spans="2:10" x14ac:dyDescent="0.45">
      <c r="B28" s="427" t="s">
        <v>270</v>
      </c>
      <c r="C28" s="433">
        <v>594</v>
      </c>
      <c r="D28" s="433">
        <v>511</v>
      </c>
      <c r="E28" s="429">
        <v>83</v>
      </c>
      <c r="I28" s="426"/>
    </row>
    <row r="29" spans="2:10" x14ac:dyDescent="0.45">
      <c r="B29" s="422" t="s">
        <v>271</v>
      </c>
      <c r="C29" s="424">
        <v>127</v>
      </c>
      <c r="D29" s="424">
        <v>109</v>
      </c>
      <c r="E29" s="425">
        <v>18</v>
      </c>
    </row>
    <row r="30" spans="2:10" x14ac:dyDescent="0.45">
      <c r="B30" s="422" t="s">
        <v>272</v>
      </c>
      <c r="C30" s="424">
        <v>20</v>
      </c>
      <c r="D30" s="424">
        <v>20</v>
      </c>
      <c r="E30" s="425">
        <v>0</v>
      </c>
    </row>
    <row r="31" spans="2:10" x14ac:dyDescent="0.45">
      <c r="B31" s="422" t="s">
        <v>273</v>
      </c>
      <c r="C31" s="424">
        <v>62</v>
      </c>
      <c r="D31" s="424">
        <v>61</v>
      </c>
      <c r="E31" s="425">
        <v>1</v>
      </c>
    </row>
    <row r="32" spans="2:10" ht="15.75" x14ac:dyDescent="0.45">
      <c r="B32" s="422" t="s">
        <v>274</v>
      </c>
      <c r="C32" s="424">
        <v>65</v>
      </c>
      <c r="D32" s="424">
        <v>42</v>
      </c>
      <c r="E32" s="425">
        <v>23</v>
      </c>
      <c r="H32" s="426"/>
      <c r="J32" s="426"/>
    </row>
    <row r="33" spans="2:5" x14ac:dyDescent="0.45">
      <c r="B33" s="422" t="s">
        <v>275</v>
      </c>
      <c r="C33" s="424">
        <v>457</v>
      </c>
      <c r="D33" s="424">
        <v>438</v>
      </c>
      <c r="E33" s="425">
        <v>19</v>
      </c>
    </row>
    <row r="34" spans="2:5" x14ac:dyDescent="0.45">
      <c r="B34" s="422" t="s">
        <v>276</v>
      </c>
      <c r="C34" s="424">
        <v>90</v>
      </c>
      <c r="D34" s="424">
        <v>87</v>
      </c>
      <c r="E34" s="425">
        <v>3</v>
      </c>
    </row>
    <row r="35" spans="2:5" x14ac:dyDescent="0.45">
      <c r="B35" s="427" t="s">
        <v>277</v>
      </c>
      <c r="C35" s="428">
        <v>821</v>
      </c>
      <c r="D35" s="433">
        <v>757</v>
      </c>
      <c r="E35" s="429">
        <v>64</v>
      </c>
    </row>
    <row r="36" spans="2:5" ht="14.65" thickBot="1" x14ac:dyDescent="0.5">
      <c r="B36" s="434" t="s">
        <v>278</v>
      </c>
      <c r="C36" s="435">
        <f>SUM(C20,C21,C22,C28,C35)</f>
        <v>6226</v>
      </c>
      <c r="D36" s="435">
        <f>SUM(D20,D21,D22,D28,D35)</f>
        <v>5611</v>
      </c>
      <c r="E36" s="436">
        <f>SUM(E20,E21,E22,E28,E35)</f>
        <v>615</v>
      </c>
    </row>
    <row r="37" spans="2:5" ht="14.65" thickBot="1" x14ac:dyDescent="0.5">
      <c r="B37" s="437"/>
      <c r="C37" s="437"/>
      <c r="D37" s="437"/>
      <c r="E37" s="437"/>
    </row>
    <row r="38" spans="2:5" x14ac:dyDescent="0.45">
      <c r="B38" s="438" t="s">
        <v>279</v>
      </c>
      <c r="C38" s="439"/>
      <c r="D38" s="439"/>
      <c r="E38" s="440"/>
    </row>
    <row r="39" spans="2:5" x14ac:dyDescent="0.45">
      <c r="B39" s="422" t="s">
        <v>280</v>
      </c>
      <c r="C39" s="441"/>
      <c r="D39" s="441"/>
      <c r="E39" s="442"/>
    </row>
    <row r="40" spans="2:5" x14ac:dyDescent="0.45">
      <c r="B40" s="422" t="s">
        <v>281</v>
      </c>
      <c r="C40" s="423">
        <v>4092</v>
      </c>
      <c r="D40" s="423">
        <v>4071</v>
      </c>
      <c r="E40" s="443">
        <v>21</v>
      </c>
    </row>
    <row r="41" spans="2:5" x14ac:dyDescent="0.45">
      <c r="B41" s="427" t="s">
        <v>282</v>
      </c>
      <c r="C41" s="428">
        <v>4092</v>
      </c>
      <c r="D41" s="428">
        <v>4071</v>
      </c>
      <c r="E41" s="444">
        <v>21</v>
      </c>
    </row>
    <row r="42" spans="2:5" ht="15.75" x14ac:dyDescent="0.45">
      <c r="B42" s="422" t="s">
        <v>283</v>
      </c>
      <c r="C42" s="424"/>
      <c r="D42" s="424"/>
      <c r="E42" s="443"/>
    </row>
    <row r="43" spans="2:5" x14ac:dyDescent="0.45">
      <c r="B43" s="422" t="s">
        <v>281</v>
      </c>
      <c r="C43" s="424">
        <v>584</v>
      </c>
      <c r="D43" s="424">
        <v>549</v>
      </c>
      <c r="E43" s="443">
        <v>35</v>
      </c>
    </row>
    <row r="44" spans="2:5" x14ac:dyDescent="0.45">
      <c r="B44" s="427" t="s">
        <v>282</v>
      </c>
      <c r="C44" s="428">
        <v>2134</v>
      </c>
      <c r="D44" s="428">
        <v>1540</v>
      </c>
      <c r="E44" s="444">
        <v>594</v>
      </c>
    </row>
    <row r="45" spans="2:5" x14ac:dyDescent="0.45">
      <c r="B45" s="430" t="s">
        <v>284</v>
      </c>
      <c r="C45" s="445">
        <f t="shared" ref="C45:E46" si="0">SUM(C40,C43)</f>
        <v>4676</v>
      </c>
      <c r="D45" s="445">
        <f t="shared" si="0"/>
        <v>4620</v>
      </c>
      <c r="E45" s="446">
        <f t="shared" si="0"/>
        <v>56</v>
      </c>
    </row>
    <row r="46" spans="2:5" ht="14.65" thickBot="1" x14ac:dyDescent="0.5">
      <c r="B46" s="434" t="s">
        <v>285</v>
      </c>
      <c r="C46" s="435">
        <f t="shared" si="0"/>
        <v>6226</v>
      </c>
      <c r="D46" s="435">
        <f t="shared" si="0"/>
        <v>5611</v>
      </c>
      <c r="E46" s="447">
        <f t="shared" si="0"/>
        <v>615</v>
      </c>
    </row>
    <row r="47" spans="2:5" x14ac:dyDescent="0.45">
      <c r="B47" s="437"/>
      <c r="C47" s="437"/>
      <c r="D47" s="437"/>
      <c r="E47" s="437"/>
    </row>
    <row r="48" spans="2:5" x14ac:dyDescent="0.45">
      <c r="B48" s="568" t="s">
        <v>308</v>
      </c>
      <c r="C48" s="568"/>
      <c r="D48" s="568"/>
      <c r="E48" s="568"/>
    </row>
    <row r="49" spans="2:5" x14ac:dyDescent="0.45">
      <c r="B49" s="568"/>
      <c r="C49" s="568"/>
      <c r="D49" s="568"/>
      <c r="E49" s="568"/>
    </row>
    <row r="50" spans="2:5" ht="25.35" customHeight="1" x14ac:dyDescent="0.45">
      <c r="B50" s="568"/>
      <c r="C50" s="568"/>
      <c r="D50" s="568"/>
      <c r="E50" s="568"/>
    </row>
    <row r="51" spans="2:5" ht="7.9" customHeight="1" x14ac:dyDescent="0.45">
      <c r="B51" s="568" t="s">
        <v>286</v>
      </c>
      <c r="C51" s="568"/>
      <c r="D51" s="568"/>
      <c r="E51" s="568"/>
    </row>
    <row r="52" spans="2:5" ht="5.45" customHeight="1" x14ac:dyDescent="0.45">
      <c r="B52" s="568"/>
      <c r="C52" s="568"/>
      <c r="D52" s="568"/>
      <c r="E52" s="568"/>
    </row>
    <row r="53" spans="2:5" ht="4.9000000000000004" customHeight="1" x14ac:dyDescent="0.45">
      <c r="B53" s="568"/>
      <c r="C53" s="568"/>
      <c r="D53" s="568"/>
      <c r="E53" s="568"/>
    </row>
    <row r="54" spans="2:5" ht="8.4499999999999993" customHeight="1" x14ac:dyDescent="0.45">
      <c r="B54" s="568" t="s">
        <v>287</v>
      </c>
      <c r="C54" s="568"/>
      <c r="D54" s="568"/>
      <c r="E54" s="568"/>
    </row>
    <row r="55" spans="2:5" x14ac:dyDescent="0.45">
      <c r="B55" s="568"/>
      <c r="C55" s="568"/>
      <c r="D55" s="568"/>
      <c r="E55" s="568"/>
    </row>
    <row r="56" spans="2:5" ht="26.45" customHeight="1" x14ac:dyDescent="0.45">
      <c r="B56" s="568"/>
      <c r="C56" s="568"/>
      <c r="D56" s="568"/>
      <c r="E56" s="568"/>
    </row>
    <row r="57" spans="2:5" ht="32.450000000000003" customHeight="1" x14ac:dyDescent="0.45">
      <c r="B57" s="568" t="s">
        <v>288</v>
      </c>
      <c r="C57" s="568"/>
      <c r="D57" s="568"/>
      <c r="E57" s="568"/>
    </row>
    <row r="58" spans="2:5" ht="21" customHeight="1" x14ac:dyDescent="0.45">
      <c r="B58" s="568" t="s">
        <v>289</v>
      </c>
      <c r="C58" s="568"/>
      <c r="D58" s="568"/>
      <c r="E58" s="568"/>
    </row>
    <row r="59" spans="2:5" x14ac:dyDescent="0.45">
      <c r="B59" s="437"/>
      <c r="C59" s="437"/>
      <c r="D59" s="437"/>
      <c r="E59" s="437"/>
    </row>
    <row r="60" spans="2:5" x14ac:dyDescent="0.45">
      <c r="B60" s="548" t="s">
        <v>403</v>
      </c>
      <c r="C60" s="548"/>
      <c r="D60" s="548"/>
      <c r="E60" s="548"/>
    </row>
  </sheetData>
  <mergeCells count="14">
    <mergeCell ref="B60:E60"/>
    <mergeCell ref="B4:E4"/>
    <mergeCell ref="B5:E5"/>
    <mergeCell ref="B6:E6"/>
    <mergeCell ref="B7:B9"/>
    <mergeCell ref="C7:C9"/>
    <mergeCell ref="D7:E7"/>
    <mergeCell ref="D8:D9"/>
    <mergeCell ref="E8:E9"/>
    <mergeCell ref="B48:E50"/>
    <mergeCell ref="B51:E53"/>
    <mergeCell ref="B54:E56"/>
    <mergeCell ref="B57:E57"/>
    <mergeCell ref="B58:E58"/>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F0105-40B6-416B-AA74-D1CE9EB454D1}">
  <sheetPr>
    <pageSetUpPr fitToPage="1"/>
  </sheetPr>
  <dimension ref="A1:H77"/>
  <sheetViews>
    <sheetView zoomScaleNormal="100" zoomScaleSheetLayoutView="100" workbookViewId="0">
      <selection sqref="A1:H1"/>
    </sheetView>
  </sheetViews>
  <sheetFormatPr defaultColWidth="14.73046875" defaultRowHeight="13.9" x14ac:dyDescent="0.4"/>
  <cols>
    <col min="1" max="8" width="13.265625" style="453" customWidth="1"/>
    <col min="9" max="16384" width="14.73046875" style="453"/>
  </cols>
  <sheetData>
    <row r="1" spans="1:8" ht="17.25" x14ac:dyDescent="0.45">
      <c r="A1" s="571" t="s">
        <v>310</v>
      </c>
      <c r="B1" s="571"/>
      <c r="C1" s="571"/>
      <c r="D1" s="571"/>
      <c r="E1" s="571"/>
      <c r="F1" s="571"/>
      <c r="G1" s="571"/>
      <c r="H1" s="571"/>
    </row>
    <row r="2" spans="1:8" ht="17.25" customHeight="1" x14ac:dyDescent="0.45">
      <c r="A2" s="572" t="s">
        <v>311</v>
      </c>
      <c r="B2" s="572"/>
      <c r="C2" s="572"/>
      <c r="D2" s="572"/>
      <c r="E2" s="572"/>
      <c r="F2" s="572"/>
      <c r="G2" s="572"/>
      <c r="H2" s="572"/>
    </row>
    <row r="3" spans="1:8" ht="17.25" x14ac:dyDescent="0.45">
      <c r="A3" s="571" t="s">
        <v>312</v>
      </c>
      <c r="B3" s="571"/>
      <c r="C3" s="571"/>
      <c r="D3" s="571"/>
      <c r="E3" s="571"/>
      <c r="F3" s="571"/>
      <c r="G3" s="571"/>
      <c r="H3" s="571"/>
    </row>
    <row r="4" spans="1:8" ht="14.25" thickBot="1" x14ac:dyDescent="0.45">
      <c r="A4" s="454"/>
      <c r="B4" s="454"/>
      <c r="C4" s="454"/>
      <c r="D4" s="454"/>
      <c r="E4" s="454"/>
      <c r="F4" s="454"/>
      <c r="G4" s="454"/>
      <c r="H4" s="454"/>
    </row>
    <row r="5" spans="1:8" x14ac:dyDescent="0.4">
      <c r="A5" s="573"/>
      <c r="B5" s="575" t="s">
        <v>313</v>
      </c>
      <c r="C5" s="576"/>
      <c r="D5" s="576"/>
      <c r="E5" s="576"/>
      <c r="F5" s="577"/>
      <c r="G5" s="578" t="s">
        <v>314</v>
      </c>
      <c r="H5" s="579"/>
    </row>
    <row r="6" spans="1:8" ht="27" x14ac:dyDescent="0.4">
      <c r="A6" s="574"/>
      <c r="B6" s="466" t="s">
        <v>129</v>
      </c>
      <c r="C6" s="467" t="s">
        <v>123</v>
      </c>
      <c r="D6" s="467" t="s">
        <v>125</v>
      </c>
      <c r="E6" s="468" t="s">
        <v>130</v>
      </c>
      <c r="F6" s="469" t="s">
        <v>131</v>
      </c>
      <c r="G6" s="470" t="s">
        <v>315</v>
      </c>
      <c r="H6" s="471" t="s">
        <v>316</v>
      </c>
    </row>
    <row r="7" spans="1:8" ht="16.149999999999999" customHeight="1" x14ac:dyDescent="0.4">
      <c r="A7" s="472">
        <v>2011</v>
      </c>
      <c r="B7" s="473">
        <v>4.1456096773738498</v>
      </c>
      <c r="C7" s="473">
        <v>1.5512239837078268</v>
      </c>
      <c r="D7" s="473">
        <v>8.6333846780927606E-2</v>
      </c>
      <c r="E7" s="474">
        <v>2.169597147327178</v>
      </c>
      <c r="F7" s="475">
        <v>7.9527646551897817</v>
      </c>
      <c r="G7" s="460">
        <v>3.5787440948354017</v>
      </c>
      <c r="H7" s="461">
        <v>4.3740205603543805</v>
      </c>
    </row>
    <row r="8" spans="1:8" x14ac:dyDescent="0.4">
      <c r="A8" s="476">
        <v>2012</v>
      </c>
      <c r="B8" s="473">
        <v>4.0710955276319476</v>
      </c>
      <c r="C8" s="473">
        <v>2.1599192274380012</v>
      </c>
      <c r="D8" s="473">
        <v>0.11184133752553946</v>
      </c>
      <c r="E8" s="477">
        <v>2.1603000015879297</v>
      </c>
      <c r="F8" s="478">
        <v>8.5031560941834172</v>
      </c>
      <c r="G8" s="479">
        <v>3.8264202423825378</v>
      </c>
      <c r="H8" s="480">
        <v>4.6767358518008795</v>
      </c>
    </row>
    <row r="9" spans="1:8" x14ac:dyDescent="0.4">
      <c r="A9" s="476">
        <v>2013</v>
      </c>
      <c r="B9" s="473">
        <v>3.8717843986102798</v>
      </c>
      <c r="C9" s="473">
        <v>1.3928130742371156</v>
      </c>
      <c r="D9" s="473">
        <v>0.1507644422900917</v>
      </c>
      <c r="E9" s="477">
        <v>2.0079000582530222</v>
      </c>
      <c r="F9" s="478">
        <v>7.4232619733905088</v>
      </c>
      <c r="G9" s="479">
        <v>3.3404678880257288</v>
      </c>
      <c r="H9" s="480">
        <v>4.0827940853647799</v>
      </c>
    </row>
    <row r="10" spans="1:8" x14ac:dyDescent="0.4">
      <c r="A10" s="476">
        <v>2014</v>
      </c>
      <c r="B10" s="473">
        <v>3.7816025036953622</v>
      </c>
      <c r="C10" s="473">
        <v>1.3982956672715168</v>
      </c>
      <c r="D10" s="473">
        <v>0.20248548386015233</v>
      </c>
      <c r="E10" s="477">
        <v>1.9873101324037445</v>
      </c>
      <c r="F10" s="478">
        <v>7.3696937872307764</v>
      </c>
      <c r="G10" s="479">
        <v>3.3163622042538496</v>
      </c>
      <c r="H10" s="480">
        <v>4.0533315829769272</v>
      </c>
    </row>
    <row r="11" spans="1:8" x14ac:dyDescent="0.4">
      <c r="A11" s="476">
        <v>2015</v>
      </c>
      <c r="B11" s="473">
        <v>3.7078780541297851</v>
      </c>
      <c r="C11" s="473">
        <v>1.2203557284763829</v>
      </c>
      <c r="D11" s="473">
        <v>0.22259834559384226</v>
      </c>
      <c r="E11" s="477">
        <v>1.9946430243592013</v>
      </c>
      <c r="F11" s="478">
        <v>7.1454751525592108</v>
      </c>
      <c r="G11" s="479">
        <v>3.2154638186516449</v>
      </c>
      <c r="H11" s="480">
        <v>3.9300113339075664</v>
      </c>
    </row>
    <row r="12" spans="1:8" x14ac:dyDescent="0.4">
      <c r="A12" s="476">
        <v>2016</v>
      </c>
      <c r="B12" s="473">
        <v>3.6687453418528353</v>
      </c>
      <c r="C12" s="473">
        <v>1.263920491823064</v>
      </c>
      <c r="D12" s="473">
        <v>0.30125542781857045</v>
      </c>
      <c r="E12" s="477">
        <v>1.8393771688759404</v>
      </c>
      <c r="F12" s="478">
        <v>7.0732984303704098</v>
      </c>
      <c r="G12" s="479">
        <v>3.1829842936666846</v>
      </c>
      <c r="H12" s="480">
        <v>3.8903141367037257</v>
      </c>
    </row>
    <row r="13" spans="1:8" x14ac:dyDescent="0.4">
      <c r="A13" s="476">
        <v>2017</v>
      </c>
      <c r="B13" s="473">
        <v>3.5710726478034491</v>
      </c>
      <c r="C13" s="473">
        <v>1.0239071137003461</v>
      </c>
      <c r="D13" s="473">
        <v>0.24074807061940953</v>
      </c>
      <c r="E13" s="481">
        <v>1.4245131056856339</v>
      </c>
      <c r="F13" s="478">
        <v>6.2602409378088391</v>
      </c>
      <c r="G13" s="479">
        <v>2.8171084220139777</v>
      </c>
      <c r="H13" s="480">
        <v>3.4431325157948618</v>
      </c>
    </row>
    <row r="14" spans="1:8" x14ac:dyDescent="0.4">
      <c r="A14" s="482">
        <v>2021</v>
      </c>
      <c r="B14" s="475">
        <v>3.5810984757099922</v>
      </c>
      <c r="C14" s="475">
        <v>0.71243000530491762</v>
      </c>
      <c r="D14" s="475">
        <v>0.44976220825462399</v>
      </c>
      <c r="E14" s="483">
        <v>1.6667609685856142</v>
      </c>
      <c r="F14" s="459">
        <v>6.4100516578551483</v>
      </c>
      <c r="G14" s="460">
        <v>2.2435180802493018</v>
      </c>
      <c r="H14" s="461">
        <v>2.8845232460348167</v>
      </c>
    </row>
    <row r="15" spans="1:8" ht="14.25" thickBot="1" x14ac:dyDescent="0.45">
      <c r="A15" s="484">
        <v>2022</v>
      </c>
      <c r="B15" s="485">
        <v>2.530494436014163</v>
      </c>
      <c r="C15" s="485">
        <v>0.53024330780155304</v>
      </c>
      <c r="D15" s="485">
        <v>0.12467121901871522</v>
      </c>
      <c r="E15" s="486">
        <v>1.5283383915022761</v>
      </c>
      <c r="F15" s="487">
        <v>4.7137473543367072</v>
      </c>
      <c r="G15" s="488">
        <v>1.6498115740178474</v>
      </c>
      <c r="H15" s="489">
        <v>2.1211863094515184</v>
      </c>
    </row>
    <row r="18" spans="1:8" ht="12.75" customHeight="1" x14ac:dyDescent="0.4">
      <c r="A18" s="569" t="s">
        <v>317</v>
      </c>
      <c r="B18" s="569"/>
      <c r="C18" s="569"/>
      <c r="D18" s="569"/>
      <c r="E18" s="569"/>
      <c r="F18" s="569"/>
      <c r="G18" s="569"/>
      <c r="H18" s="569"/>
    </row>
    <row r="19" spans="1:8" x14ac:dyDescent="0.4">
      <c r="A19" s="569"/>
      <c r="B19" s="569"/>
      <c r="C19" s="569"/>
      <c r="D19" s="569"/>
      <c r="E19" s="569"/>
      <c r="F19" s="569"/>
      <c r="G19" s="569"/>
      <c r="H19" s="569"/>
    </row>
    <row r="20" spans="1:8" x14ac:dyDescent="0.4">
      <c r="A20" s="569"/>
      <c r="B20" s="569"/>
      <c r="C20" s="569"/>
      <c r="D20" s="569"/>
      <c r="E20" s="569"/>
      <c r="F20" s="569"/>
      <c r="G20" s="569"/>
      <c r="H20" s="569"/>
    </row>
    <row r="21" spans="1:8" x14ac:dyDescent="0.4">
      <c r="A21" s="569"/>
      <c r="B21" s="569"/>
      <c r="C21" s="569"/>
      <c r="D21" s="569"/>
      <c r="E21" s="569"/>
      <c r="F21" s="569"/>
      <c r="G21" s="569"/>
      <c r="H21" s="569"/>
    </row>
    <row r="22" spans="1:8" x14ac:dyDescent="0.4">
      <c r="A22" s="569"/>
      <c r="B22" s="569"/>
      <c r="C22" s="569"/>
      <c r="D22" s="569"/>
      <c r="E22" s="569"/>
      <c r="F22" s="569"/>
      <c r="G22" s="569"/>
      <c r="H22" s="569"/>
    </row>
    <row r="23" spans="1:8" x14ac:dyDescent="0.4">
      <c r="A23" s="569"/>
      <c r="B23" s="569"/>
      <c r="C23" s="569"/>
      <c r="D23" s="569"/>
      <c r="E23" s="569"/>
      <c r="F23" s="569"/>
      <c r="G23" s="569"/>
      <c r="H23" s="569"/>
    </row>
    <row r="24" spans="1:8" ht="15" customHeight="1" x14ac:dyDescent="0.4">
      <c r="A24" s="569"/>
      <c r="B24" s="569"/>
      <c r="C24" s="569"/>
      <c r="D24" s="569"/>
      <c r="E24" s="569"/>
      <c r="F24" s="569"/>
      <c r="G24" s="569"/>
      <c r="H24" s="569"/>
    </row>
    <row r="25" spans="1:8" ht="15" customHeight="1" x14ac:dyDescent="0.4">
      <c r="A25" s="455"/>
      <c r="B25" s="455"/>
      <c r="C25" s="455"/>
      <c r="D25" s="455"/>
      <c r="E25" s="455"/>
      <c r="F25" s="455"/>
      <c r="G25" s="455"/>
      <c r="H25" s="455"/>
    </row>
    <row r="26" spans="1:8" ht="12.75" customHeight="1" x14ac:dyDescent="0.4">
      <c r="A26" s="570" t="s">
        <v>318</v>
      </c>
      <c r="B26" s="570"/>
      <c r="C26" s="570"/>
      <c r="D26" s="570"/>
      <c r="E26" s="570"/>
      <c r="F26" s="570"/>
      <c r="G26" s="570"/>
      <c r="H26" s="570"/>
    </row>
    <row r="27" spans="1:8" x14ac:dyDescent="0.4">
      <c r="A27" s="570"/>
      <c r="B27" s="570"/>
      <c r="C27" s="570"/>
      <c r="D27" s="570"/>
      <c r="E27" s="570"/>
      <c r="F27" s="570"/>
      <c r="G27" s="570"/>
      <c r="H27" s="570"/>
    </row>
    <row r="28" spans="1:8" x14ac:dyDescent="0.4">
      <c r="A28" s="570"/>
      <c r="B28" s="570"/>
      <c r="C28" s="570"/>
      <c r="D28" s="570"/>
      <c r="E28" s="570"/>
      <c r="F28" s="570"/>
      <c r="G28" s="570"/>
      <c r="H28" s="570"/>
    </row>
    <row r="29" spans="1:8" x14ac:dyDescent="0.4">
      <c r="A29" s="570"/>
      <c r="B29" s="570"/>
      <c r="C29" s="570"/>
      <c r="D29" s="570"/>
      <c r="E29" s="570"/>
      <c r="F29" s="570"/>
      <c r="G29" s="570"/>
      <c r="H29" s="570"/>
    </row>
    <row r="30" spans="1:8" x14ac:dyDescent="0.4">
      <c r="A30" s="456"/>
      <c r="B30" s="456"/>
      <c r="C30" s="456"/>
      <c r="D30" s="456"/>
      <c r="E30" s="456"/>
      <c r="F30" s="456"/>
      <c r="G30" s="456"/>
      <c r="H30" s="456"/>
    </row>
    <row r="31" spans="1:8" x14ac:dyDescent="0.4">
      <c r="A31" s="457"/>
      <c r="B31" s="457"/>
      <c r="C31" s="457"/>
      <c r="D31" s="457"/>
      <c r="E31" s="457"/>
      <c r="F31" s="457"/>
      <c r="G31" s="457"/>
      <c r="H31" s="457"/>
    </row>
    <row r="32" spans="1:8" x14ac:dyDescent="0.4">
      <c r="A32" s="457"/>
      <c r="B32" s="457"/>
      <c r="C32" s="457"/>
      <c r="D32" s="457"/>
      <c r="E32" s="457"/>
      <c r="F32" s="457"/>
      <c r="G32" s="457"/>
      <c r="H32" s="457"/>
    </row>
    <row r="77" spans="1:1" ht="15.4" x14ac:dyDescent="0.4">
      <c r="A77" s="458" t="s">
        <v>319</v>
      </c>
    </row>
  </sheetData>
  <sheetProtection selectLockedCells="1" selectUnlockedCells="1"/>
  <mergeCells count="8">
    <mergeCell ref="A18:H24"/>
    <mergeCell ref="A26:H29"/>
    <mergeCell ref="A1:H1"/>
    <mergeCell ref="A2:H2"/>
    <mergeCell ref="A3:H3"/>
    <mergeCell ref="A5:A6"/>
    <mergeCell ref="B5:F5"/>
    <mergeCell ref="G5:H5"/>
  </mergeCells>
  <printOptions horizontalCentered="1"/>
  <pageMargins left="0.5" right="0.5" top="0.65" bottom="0.5" header="0.51180555555555596" footer="0.51180555555555596"/>
  <pageSetup orientation="landscape"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ublished="0">
    <pageSetUpPr fitToPage="1"/>
  </sheetPr>
  <dimension ref="A1:N22"/>
  <sheetViews>
    <sheetView zoomScale="90" zoomScaleNormal="90" zoomScaleSheetLayoutView="100" workbookViewId="0">
      <selection sqref="A1:B1"/>
    </sheetView>
  </sheetViews>
  <sheetFormatPr defaultColWidth="9.1328125" defaultRowHeight="16.5" customHeight="1" x14ac:dyDescent="0.45"/>
  <cols>
    <col min="1" max="1" width="2.3984375" style="80" bestFit="1" customWidth="1"/>
    <col min="2" max="2" width="123.59765625" style="80" bestFit="1" customWidth="1"/>
    <col min="3" max="12" width="10.59765625" style="80" customWidth="1"/>
    <col min="13" max="13" width="16.86328125" style="80" customWidth="1"/>
    <col min="14" max="16384" width="9.1328125" style="80"/>
  </cols>
  <sheetData>
    <row r="1" spans="1:14" ht="16.5" customHeight="1" x14ac:dyDescent="0.45">
      <c r="A1" s="501" t="s">
        <v>8</v>
      </c>
      <c r="B1" s="501"/>
      <c r="C1" s="245"/>
      <c r="D1" s="245"/>
      <c r="E1" s="245"/>
      <c r="F1" s="245"/>
      <c r="G1" s="245"/>
      <c r="H1" s="245"/>
      <c r="I1" s="245"/>
      <c r="J1" s="245"/>
      <c r="K1" s="245"/>
      <c r="L1" s="245"/>
      <c r="M1" s="245"/>
      <c r="N1" s="245"/>
    </row>
    <row r="2" spans="1:14" ht="16.5" customHeight="1" x14ac:dyDescent="0.45">
      <c r="A2" s="150"/>
      <c r="B2" s="150"/>
      <c r="C2" s="150"/>
      <c r="D2" s="150"/>
      <c r="E2" s="150"/>
      <c r="F2" s="150"/>
      <c r="G2" s="150"/>
      <c r="H2" s="150"/>
      <c r="I2" s="150"/>
      <c r="J2" s="150"/>
      <c r="K2" s="150"/>
      <c r="L2" s="150"/>
      <c r="M2" s="150"/>
      <c r="N2" s="150"/>
    </row>
    <row r="3" spans="1:14" ht="16.5" customHeight="1" x14ac:dyDescent="0.45">
      <c r="A3" s="5" t="s">
        <v>320</v>
      </c>
      <c r="B3" s="9" t="s">
        <v>321</v>
      </c>
    </row>
    <row r="4" spans="1:14" ht="16.5" customHeight="1" x14ac:dyDescent="0.45">
      <c r="A4" s="5" t="s">
        <v>322</v>
      </c>
      <c r="B4" s="9" t="s">
        <v>323</v>
      </c>
    </row>
    <row r="5" spans="1:14" ht="16.5" customHeight="1" x14ac:dyDescent="0.45">
      <c r="A5" s="5" t="s">
        <v>324</v>
      </c>
      <c r="B5" s="9" t="s">
        <v>325</v>
      </c>
    </row>
    <row r="6" spans="1:14" ht="16.5" customHeight="1" x14ac:dyDescent="0.45">
      <c r="A6" s="5" t="s">
        <v>326</v>
      </c>
      <c r="B6" s="9" t="s">
        <v>327</v>
      </c>
    </row>
    <row r="7" spans="1:14" ht="16.5" customHeight="1" x14ac:dyDescent="0.45">
      <c r="A7" s="5" t="s">
        <v>328</v>
      </c>
      <c r="B7" s="9" t="s">
        <v>329</v>
      </c>
    </row>
    <row r="8" spans="1:14" ht="16.5" customHeight="1" x14ac:dyDescent="0.45">
      <c r="A8" s="5" t="s">
        <v>330</v>
      </c>
      <c r="B8" s="9" t="s">
        <v>331</v>
      </c>
    </row>
    <row r="9" spans="1:14" ht="16.5" customHeight="1" x14ac:dyDescent="0.45">
      <c r="A9" s="5" t="s">
        <v>332</v>
      </c>
      <c r="B9" s="9" t="s">
        <v>333</v>
      </c>
    </row>
    <row r="10" spans="1:14" ht="16.5" customHeight="1" x14ac:dyDescent="0.45">
      <c r="A10" s="5" t="s">
        <v>334</v>
      </c>
      <c r="B10" s="9" t="s">
        <v>335</v>
      </c>
    </row>
    <row r="11" spans="1:14" ht="16.5" customHeight="1" x14ac:dyDescent="0.45">
      <c r="A11" s="5" t="s">
        <v>336</v>
      </c>
      <c r="B11" s="9" t="s">
        <v>337</v>
      </c>
    </row>
    <row r="12" spans="1:14" ht="16.5" customHeight="1" x14ac:dyDescent="0.45">
      <c r="A12" s="5" t="s">
        <v>338</v>
      </c>
      <c r="B12" s="9" t="s">
        <v>339</v>
      </c>
    </row>
    <row r="13" spans="1:14" ht="16.5" customHeight="1" x14ac:dyDescent="0.45">
      <c r="A13" s="5" t="s">
        <v>340</v>
      </c>
      <c r="B13" s="9" t="s">
        <v>341</v>
      </c>
    </row>
    <row r="14" spans="1:14" ht="16.5" customHeight="1" x14ac:dyDescent="0.45">
      <c r="A14" s="5" t="s">
        <v>342</v>
      </c>
      <c r="B14" s="9" t="s">
        <v>343</v>
      </c>
    </row>
    <row r="15" spans="1:14" ht="16.5" customHeight="1" x14ac:dyDescent="0.45">
      <c r="A15" s="5" t="s">
        <v>344</v>
      </c>
      <c r="B15" s="9" t="s">
        <v>345</v>
      </c>
    </row>
    <row r="16" spans="1:14" ht="16.5" customHeight="1" x14ac:dyDescent="0.45">
      <c r="A16" s="5" t="s">
        <v>346</v>
      </c>
      <c r="B16" s="9" t="s">
        <v>347</v>
      </c>
    </row>
    <row r="17" spans="1:13" ht="16.5" customHeight="1" x14ac:dyDescent="0.45">
      <c r="A17" s="5" t="s">
        <v>348</v>
      </c>
      <c r="B17" s="9" t="s">
        <v>349</v>
      </c>
    </row>
    <row r="18" spans="1:13" ht="16.5" customHeight="1" x14ac:dyDescent="0.45">
      <c r="A18" s="6"/>
      <c r="B18" s="9" t="s">
        <v>350</v>
      </c>
    </row>
    <row r="19" spans="1:13" ht="16.5" customHeight="1" x14ac:dyDescent="0.45">
      <c r="A19" s="5" t="s">
        <v>351</v>
      </c>
      <c r="B19" s="9" t="s">
        <v>352</v>
      </c>
    </row>
    <row r="20" spans="1:13" ht="16.5" customHeight="1" x14ac:dyDescent="0.45">
      <c r="A20" s="5" t="s">
        <v>353</v>
      </c>
      <c r="B20" s="9" t="s">
        <v>354</v>
      </c>
    </row>
    <row r="21" spans="1:13" ht="16.5" customHeight="1" x14ac:dyDescent="0.45">
      <c r="A21" s="449" t="s">
        <v>355</v>
      </c>
      <c r="B21" s="449"/>
      <c r="C21" s="150"/>
      <c r="D21" s="150"/>
      <c r="E21" s="150"/>
      <c r="F21" s="150"/>
      <c r="G21" s="150"/>
      <c r="H21" s="150"/>
      <c r="I21" s="150"/>
      <c r="J21" s="150"/>
      <c r="K21" s="150"/>
      <c r="L21" s="150"/>
      <c r="M21" s="150"/>
    </row>
    <row r="22" spans="1:13" ht="16.5" customHeight="1" x14ac:dyDescent="0.45">
      <c r="A22" s="449" t="s">
        <v>356</v>
      </c>
      <c r="B22" s="449"/>
      <c r="C22" s="150"/>
      <c r="D22" s="150"/>
      <c r="E22" s="150"/>
      <c r="F22" s="150"/>
      <c r="G22" s="150"/>
      <c r="H22" s="150"/>
      <c r="I22" s="150"/>
      <c r="J22" s="150"/>
      <c r="K22" s="150"/>
      <c r="L22" s="150"/>
      <c r="M22" s="150"/>
    </row>
  </sheetData>
  <mergeCells count="1">
    <mergeCell ref="A1:B1"/>
  </mergeCells>
  <printOptions horizontalCentered="1"/>
  <pageMargins left="0.5" right="0.5" top="0.65" bottom="0.5" header="0.51180555555555596" footer="0.51180555555555596"/>
  <pageSetup scale="97" orientation="landscape"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39"/>
  <sheetViews>
    <sheetView zoomScale="90" zoomScaleNormal="90" zoomScaleSheetLayoutView="100" workbookViewId="0">
      <selection sqref="A1:L1"/>
    </sheetView>
  </sheetViews>
  <sheetFormatPr defaultColWidth="16.86328125" defaultRowHeight="16.5" customHeight="1" x14ac:dyDescent="0.45"/>
  <cols>
    <col min="1" max="1" width="22.1328125" style="80" customWidth="1"/>
    <col min="2" max="2" width="32.59765625" style="80" bestFit="1" customWidth="1"/>
    <col min="3" max="12" width="10.1328125" style="80" customWidth="1"/>
    <col min="13" max="16384" width="16.86328125" style="80"/>
  </cols>
  <sheetData>
    <row r="1" spans="1:12" ht="16.5" customHeight="1" x14ac:dyDescent="0.45">
      <c r="A1" s="506" t="s">
        <v>9</v>
      </c>
      <c r="B1" s="506"/>
      <c r="C1" s="506"/>
      <c r="D1" s="506"/>
      <c r="E1" s="506"/>
      <c r="F1" s="506"/>
      <c r="G1" s="506"/>
      <c r="H1" s="506"/>
      <c r="I1" s="506"/>
      <c r="J1" s="506"/>
      <c r="K1" s="506"/>
      <c r="L1" s="506"/>
    </row>
    <row r="2" spans="1:12" ht="16.5" customHeight="1" x14ac:dyDescent="0.45">
      <c r="A2" s="506" t="s">
        <v>291</v>
      </c>
      <c r="B2" s="506"/>
      <c r="C2" s="506"/>
      <c r="D2" s="506"/>
      <c r="E2" s="506"/>
      <c r="F2" s="506"/>
      <c r="G2" s="506"/>
      <c r="H2" s="506"/>
      <c r="I2" s="506"/>
      <c r="J2" s="506"/>
      <c r="K2" s="506"/>
      <c r="L2" s="506"/>
    </row>
    <row r="3" spans="1:12" ht="16.5" customHeight="1" x14ac:dyDescent="0.45">
      <c r="A3" s="506" t="s">
        <v>0</v>
      </c>
      <c r="B3" s="506"/>
      <c r="C3" s="506"/>
      <c r="D3" s="506"/>
      <c r="E3" s="506"/>
      <c r="F3" s="506"/>
      <c r="G3" s="506"/>
      <c r="H3" s="506"/>
      <c r="I3" s="506"/>
      <c r="J3" s="506"/>
      <c r="K3" s="506"/>
      <c r="L3" s="506"/>
    </row>
    <row r="4" spans="1:12" ht="16.5" customHeight="1" thickBot="1" x14ac:dyDescent="0.5">
      <c r="A4" s="504"/>
      <c r="B4" s="504"/>
      <c r="C4" s="504"/>
      <c r="D4" s="504"/>
      <c r="E4" s="504"/>
      <c r="F4" s="504"/>
      <c r="G4" s="504"/>
      <c r="H4" s="504"/>
      <c r="I4" s="504"/>
      <c r="J4" s="504"/>
      <c r="K4" s="504"/>
    </row>
    <row r="5" spans="1:12" ht="16.5" customHeight="1" thickBot="1" x14ac:dyDescent="0.5">
      <c r="A5" s="189"/>
      <c r="B5" s="190"/>
      <c r="C5" s="191">
        <v>2012</v>
      </c>
      <c r="D5" s="192">
        <v>2013</v>
      </c>
      <c r="E5" s="193">
        <v>2014</v>
      </c>
      <c r="F5" s="193">
        <v>2015</v>
      </c>
      <c r="G5" s="193">
        <v>2016</v>
      </c>
      <c r="H5" s="193">
        <v>2017</v>
      </c>
      <c r="I5" s="194">
        <v>2018</v>
      </c>
      <c r="J5" s="194">
        <v>2019</v>
      </c>
      <c r="K5" s="194">
        <v>2020</v>
      </c>
      <c r="L5" s="195">
        <v>2021</v>
      </c>
    </row>
    <row r="6" spans="1:12" ht="16.5" customHeight="1" thickBot="1" x14ac:dyDescent="0.5">
      <c r="A6" s="505" t="s">
        <v>215</v>
      </c>
      <c r="B6" s="150" t="s">
        <v>216</v>
      </c>
      <c r="C6" s="196">
        <v>39843</v>
      </c>
      <c r="D6" s="197">
        <v>39101</v>
      </c>
      <c r="E6" s="198">
        <v>37983</v>
      </c>
      <c r="F6" s="198">
        <v>38976</v>
      </c>
      <c r="G6" s="198">
        <v>36180</v>
      </c>
      <c r="H6" s="198">
        <v>35501</v>
      </c>
      <c r="I6" s="198">
        <v>32701</v>
      </c>
      <c r="J6" s="198">
        <v>31224</v>
      </c>
      <c r="K6" s="198">
        <v>26122</v>
      </c>
      <c r="L6" s="199">
        <v>24783</v>
      </c>
    </row>
    <row r="7" spans="1:12" ht="16.5" customHeight="1" thickBot="1" x14ac:dyDescent="0.5">
      <c r="A7" s="502"/>
      <c r="B7" s="150" t="s">
        <v>217</v>
      </c>
      <c r="C7" s="200">
        <v>5570</v>
      </c>
      <c r="D7" s="201">
        <v>5384</v>
      </c>
      <c r="E7" s="202">
        <v>5339</v>
      </c>
      <c r="F7" s="202">
        <v>5025</v>
      </c>
      <c r="G7" s="202">
        <v>4601</v>
      </c>
      <c r="H7" s="202">
        <v>3463</v>
      </c>
      <c r="I7" s="202">
        <v>3403</v>
      </c>
      <c r="J7" s="202">
        <v>3564</v>
      </c>
      <c r="K7" s="202">
        <v>4588</v>
      </c>
      <c r="L7" s="203">
        <v>5327</v>
      </c>
    </row>
    <row r="8" spans="1:12" ht="16.5" customHeight="1" thickBot="1" x14ac:dyDescent="0.5">
      <c r="A8" s="502"/>
      <c r="B8" s="150" t="s">
        <v>218</v>
      </c>
      <c r="C8" s="200">
        <v>11722</v>
      </c>
      <c r="D8" s="201">
        <v>10911</v>
      </c>
      <c r="E8" s="202">
        <v>10485</v>
      </c>
      <c r="F8" s="202">
        <v>9955</v>
      </c>
      <c r="G8" s="202">
        <v>9714</v>
      </c>
      <c r="H8" s="202">
        <v>8519</v>
      </c>
      <c r="I8" s="202">
        <v>7775</v>
      </c>
      <c r="J8" s="202">
        <v>6899</v>
      </c>
      <c r="K8" s="202">
        <v>6642</v>
      </c>
      <c r="L8" s="203">
        <v>6152</v>
      </c>
    </row>
    <row r="9" spans="1:12" ht="16.5" customHeight="1" thickBot="1" x14ac:dyDescent="0.5">
      <c r="A9" s="502"/>
      <c r="B9" s="204" t="s">
        <v>10</v>
      </c>
      <c r="C9" s="205">
        <v>57135</v>
      </c>
      <c r="D9" s="206">
        <v>55396</v>
      </c>
      <c r="E9" s="207">
        <v>53807</v>
      </c>
      <c r="F9" s="207">
        <v>53955</v>
      </c>
      <c r="G9" s="207">
        <v>50496</v>
      </c>
      <c r="H9" s="207">
        <v>47484</v>
      </c>
      <c r="I9" s="207">
        <v>43879</v>
      </c>
      <c r="J9" s="207">
        <v>41687</v>
      </c>
      <c r="K9" s="207">
        <v>37352</v>
      </c>
      <c r="L9" s="208">
        <v>36261</v>
      </c>
    </row>
    <row r="10" spans="1:12" ht="16.5" customHeight="1" thickBot="1" x14ac:dyDescent="0.5">
      <c r="A10" s="502"/>
      <c r="B10" s="209" t="s">
        <v>219</v>
      </c>
      <c r="C10" s="210">
        <v>18895</v>
      </c>
      <c r="D10" s="211">
        <v>17236</v>
      </c>
      <c r="E10" s="212">
        <v>16174</v>
      </c>
      <c r="F10" s="212">
        <v>15775</v>
      </c>
      <c r="G10" s="212">
        <v>13749</v>
      </c>
      <c r="H10" s="212">
        <v>13095</v>
      </c>
      <c r="I10" s="212">
        <v>11737</v>
      </c>
      <c r="J10" s="212">
        <v>11481</v>
      </c>
      <c r="K10" s="212">
        <v>11443</v>
      </c>
      <c r="L10" s="213">
        <v>12556</v>
      </c>
    </row>
    <row r="11" spans="1:12" ht="16.5" customHeight="1" thickBot="1" x14ac:dyDescent="0.5">
      <c r="A11" s="502"/>
      <c r="B11" s="214" t="s">
        <v>220</v>
      </c>
      <c r="C11" s="215">
        <v>38240</v>
      </c>
      <c r="D11" s="216">
        <v>38160</v>
      </c>
      <c r="E11" s="217">
        <v>37633</v>
      </c>
      <c r="F11" s="217">
        <v>38180</v>
      </c>
      <c r="G11" s="217">
        <v>36747</v>
      </c>
      <c r="H11" s="217">
        <v>34389</v>
      </c>
      <c r="I11" s="217">
        <v>32142</v>
      </c>
      <c r="J11" s="217">
        <v>30206</v>
      </c>
      <c r="K11" s="217">
        <v>25909</v>
      </c>
      <c r="L11" s="203">
        <v>23705</v>
      </c>
    </row>
    <row r="12" spans="1:12" ht="16.5" customHeight="1" thickBot="1" x14ac:dyDescent="0.5">
      <c r="A12" s="502"/>
      <c r="B12" s="219" t="s">
        <v>11</v>
      </c>
      <c r="C12" s="220">
        <v>67</v>
      </c>
      <c r="D12" s="221">
        <v>69</v>
      </c>
      <c r="E12" s="221">
        <v>70</v>
      </c>
      <c r="F12" s="221">
        <v>71</v>
      </c>
      <c r="G12" s="221">
        <v>73</v>
      </c>
      <c r="H12" s="221">
        <v>72</v>
      </c>
      <c r="I12" s="221">
        <v>73</v>
      </c>
      <c r="J12" s="221">
        <v>72</v>
      </c>
      <c r="K12" s="221">
        <v>69</v>
      </c>
      <c r="L12" s="222">
        <v>65</v>
      </c>
    </row>
    <row r="13" spans="1:12" ht="16.5" customHeight="1" thickBot="1" x14ac:dyDescent="0.5">
      <c r="A13" s="502" t="s">
        <v>12</v>
      </c>
      <c r="B13" s="223" t="s">
        <v>221</v>
      </c>
      <c r="C13" s="224">
        <v>55612</v>
      </c>
      <c r="D13" s="225">
        <v>54004</v>
      </c>
      <c r="E13" s="226">
        <v>52986</v>
      </c>
      <c r="F13" s="226">
        <v>51519</v>
      </c>
      <c r="G13" s="226">
        <v>50982</v>
      </c>
      <c r="H13" s="226">
        <v>48071</v>
      </c>
      <c r="I13" s="226">
        <v>44347</v>
      </c>
      <c r="J13" s="226">
        <v>41740</v>
      </c>
      <c r="K13" s="226">
        <v>39454</v>
      </c>
      <c r="L13" s="227">
        <v>37064</v>
      </c>
    </row>
    <row r="14" spans="1:12" ht="16.5" customHeight="1" thickBot="1" x14ac:dyDescent="0.5">
      <c r="A14" s="502"/>
      <c r="B14" s="150" t="s">
        <v>222</v>
      </c>
      <c r="C14" s="200">
        <v>99577</v>
      </c>
      <c r="D14" s="201">
        <v>92776</v>
      </c>
      <c r="E14" s="202">
        <v>81657</v>
      </c>
      <c r="F14" s="202">
        <v>70238</v>
      </c>
      <c r="G14" s="202">
        <v>61035</v>
      </c>
      <c r="H14" s="202">
        <v>53489</v>
      </c>
      <c r="I14" s="202">
        <v>49487</v>
      </c>
      <c r="J14" s="202">
        <v>36067</v>
      </c>
      <c r="K14" s="202">
        <v>28790</v>
      </c>
      <c r="L14" s="203">
        <v>23362</v>
      </c>
    </row>
    <row r="15" spans="1:12" ht="16.5" customHeight="1" thickBot="1" x14ac:dyDescent="0.5">
      <c r="A15" s="502"/>
      <c r="B15" s="150" t="s">
        <v>223</v>
      </c>
      <c r="C15" s="200">
        <v>34438</v>
      </c>
      <c r="D15" s="201">
        <v>31927</v>
      </c>
      <c r="E15" s="202">
        <v>30966</v>
      </c>
      <c r="F15" s="202">
        <v>29723</v>
      </c>
      <c r="G15" s="202">
        <v>26628</v>
      </c>
      <c r="H15" s="202">
        <v>25556</v>
      </c>
      <c r="I15" s="202">
        <v>24110</v>
      </c>
      <c r="J15" s="202">
        <v>22506</v>
      </c>
      <c r="K15" s="202">
        <v>19333</v>
      </c>
      <c r="L15" s="203">
        <v>16999</v>
      </c>
    </row>
    <row r="16" spans="1:12" ht="16.5" customHeight="1" thickBot="1" x14ac:dyDescent="0.5">
      <c r="A16" s="502"/>
      <c r="B16" s="150" t="s">
        <v>224</v>
      </c>
      <c r="C16" s="200">
        <v>9964</v>
      </c>
      <c r="D16" s="201">
        <v>8986</v>
      </c>
      <c r="E16" s="202">
        <v>9083</v>
      </c>
      <c r="F16" s="202">
        <v>9041</v>
      </c>
      <c r="G16" s="202">
        <v>9135</v>
      </c>
      <c r="H16" s="202">
        <v>8319</v>
      </c>
      <c r="I16" s="202">
        <v>8438</v>
      </c>
      <c r="J16" s="202">
        <v>8447</v>
      </c>
      <c r="K16" s="202">
        <v>8059</v>
      </c>
      <c r="L16" s="203">
        <v>9126</v>
      </c>
    </row>
    <row r="17" spans="1:21" ht="16.5" customHeight="1" thickBot="1" x14ac:dyDescent="0.5">
      <c r="A17" s="502"/>
      <c r="B17" s="204" t="s">
        <v>13</v>
      </c>
      <c r="C17" s="205">
        <v>199590</v>
      </c>
      <c r="D17" s="206">
        <v>187693</v>
      </c>
      <c r="E17" s="207">
        <v>174692</v>
      </c>
      <c r="F17" s="207">
        <v>160522</v>
      </c>
      <c r="G17" s="207">
        <v>147780</v>
      </c>
      <c r="H17" s="207">
        <v>135435</v>
      </c>
      <c r="I17" s="207">
        <v>126383</v>
      </c>
      <c r="J17" s="207">
        <v>108760</v>
      </c>
      <c r="K17" s="207">
        <v>95637</v>
      </c>
      <c r="L17" s="208">
        <v>86551</v>
      </c>
      <c r="M17" s="418"/>
    </row>
    <row r="18" spans="1:21" ht="16.5" customHeight="1" thickBot="1" x14ac:dyDescent="0.5">
      <c r="A18" s="502"/>
      <c r="B18" s="209" t="s">
        <v>225</v>
      </c>
      <c r="C18" s="210">
        <v>129468</v>
      </c>
      <c r="D18" s="211">
        <v>119294</v>
      </c>
      <c r="E18" s="212">
        <v>107847</v>
      </c>
      <c r="F18" s="212">
        <v>96592</v>
      </c>
      <c r="G18" s="212">
        <v>87598</v>
      </c>
      <c r="H18" s="212">
        <v>79702</v>
      </c>
      <c r="I18" s="212">
        <v>73284</v>
      </c>
      <c r="J18" s="212">
        <v>61296</v>
      </c>
      <c r="K18" s="212">
        <v>52400</v>
      </c>
      <c r="L18" s="213">
        <v>47113</v>
      </c>
    </row>
    <row r="19" spans="1:21" ht="16.5" customHeight="1" thickBot="1" x14ac:dyDescent="0.5">
      <c r="A19" s="502"/>
      <c r="B19" s="214" t="s">
        <v>226</v>
      </c>
      <c r="C19" s="215">
        <v>70122</v>
      </c>
      <c r="D19" s="216">
        <v>68399</v>
      </c>
      <c r="E19" s="217">
        <v>66846</v>
      </c>
      <c r="F19" s="217">
        <v>63930</v>
      </c>
      <c r="G19" s="217">
        <v>60181</v>
      </c>
      <c r="H19" s="217">
        <v>55733</v>
      </c>
      <c r="I19" s="217">
        <v>53098</v>
      </c>
      <c r="J19" s="217">
        <v>47464</v>
      </c>
      <c r="K19" s="217">
        <v>43236</v>
      </c>
      <c r="L19" s="203">
        <v>39438</v>
      </c>
    </row>
    <row r="20" spans="1:21" ht="16.5" customHeight="1" thickBot="1" x14ac:dyDescent="0.5">
      <c r="A20" s="502"/>
      <c r="B20" s="219" t="s">
        <v>11</v>
      </c>
      <c r="C20" s="220">
        <v>35</v>
      </c>
      <c r="D20" s="221">
        <v>36</v>
      </c>
      <c r="E20" s="221">
        <v>38</v>
      </c>
      <c r="F20" s="221">
        <v>40</v>
      </c>
      <c r="G20" s="221">
        <v>41</v>
      </c>
      <c r="H20" s="221">
        <v>41</v>
      </c>
      <c r="I20" s="221">
        <v>42</v>
      </c>
      <c r="J20" s="221">
        <v>44</v>
      </c>
      <c r="K20" s="221">
        <v>45</v>
      </c>
      <c r="L20" s="222">
        <v>46</v>
      </c>
      <c r="M20" s="218"/>
      <c r="N20" s="218"/>
      <c r="O20" s="218"/>
      <c r="P20" s="218"/>
      <c r="Q20" s="218"/>
      <c r="R20" s="218"/>
      <c r="S20" s="218"/>
    </row>
    <row r="21" spans="1:21" ht="16.5" customHeight="1" thickBot="1" x14ac:dyDescent="0.5">
      <c r="A21" s="502" t="s">
        <v>14</v>
      </c>
      <c r="B21" s="223" t="s">
        <v>227</v>
      </c>
      <c r="C21" s="196">
        <v>95455</v>
      </c>
      <c r="D21" s="197">
        <v>93105</v>
      </c>
      <c r="E21" s="198">
        <v>90969</v>
      </c>
      <c r="F21" s="198">
        <v>90495</v>
      </c>
      <c r="G21" s="198">
        <v>87162</v>
      </c>
      <c r="H21" s="198">
        <v>83572</v>
      </c>
      <c r="I21" s="198">
        <v>77048</v>
      </c>
      <c r="J21" s="198">
        <v>72964</v>
      </c>
      <c r="K21" s="198">
        <v>65576</v>
      </c>
      <c r="L21" s="199">
        <v>61847</v>
      </c>
    </row>
    <row r="22" spans="1:21" ht="16.5" customHeight="1" thickBot="1" x14ac:dyDescent="0.5">
      <c r="A22" s="502"/>
      <c r="B22" s="150" t="s">
        <v>15</v>
      </c>
      <c r="C22" s="200">
        <v>105147</v>
      </c>
      <c r="D22" s="201">
        <v>98160</v>
      </c>
      <c r="E22" s="202">
        <v>86996</v>
      </c>
      <c r="F22" s="202">
        <v>75262</v>
      </c>
      <c r="G22" s="202">
        <v>65636</v>
      </c>
      <c r="H22" s="202">
        <v>56952</v>
      </c>
      <c r="I22" s="202">
        <v>52890</v>
      </c>
      <c r="J22" s="202">
        <v>39631</v>
      </c>
      <c r="K22" s="202">
        <v>33379</v>
      </c>
      <c r="L22" s="203">
        <v>28688</v>
      </c>
    </row>
    <row r="23" spans="1:21" ht="16.5" customHeight="1" thickBot="1" x14ac:dyDescent="0.5">
      <c r="A23" s="502"/>
      <c r="B23" s="150" t="s">
        <v>16</v>
      </c>
      <c r="C23" s="200">
        <v>46159</v>
      </c>
      <c r="D23" s="201">
        <v>42837</v>
      </c>
      <c r="E23" s="202">
        <v>41450</v>
      </c>
      <c r="F23" s="202">
        <v>39678</v>
      </c>
      <c r="G23" s="202">
        <v>36342</v>
      </c>
      <c r="H23" s="202">
        <v>34075</v>
      </c>
      <c r="I23" s="202">
        <v>31885</v>
      </c>
      <c r="J23" s="202">
        <v>29405</v>
      </c>
      <c r="K23" s="202">
        <v>25975</v>
      </c>
      <c r="L23" s="203">
        <v>23151</v>
      </c>
    </row>
    <row r="24" spans="1:21" ht="16.5" customHeight="1" thickBot="1" x14ac:dyDescent="0.5">
      <c r="A24" s="502"/>
      <c r="B24" s="150" t="s">
        <v>224</v>
      </c>
      <c r="C24" s="200">
        <v>9964</v>
      </c>
      <c r="D24" s="201">
        <v>8986</v>
      </c>
      <c r="E24" s="202">
        <v>9083</v>
      </c>
      <c r="F24" s="202">
        <v>9041</v>
      </c>
      <c r="G24" s="202">
        <v>9135</v>
      </c>
      <c r="H24" s="202">
        <v>8319</v>
      </c>
      <c r="I24" s="202">
        <v>8438</v>
      </c>
      <c r="J24" s="202">
        <v>8447</v>
      </c>
      <c r="K24" s="202">
        <v>8059</v>
      </c>
      <c r="L24" s="203">
        <v>9126</v>
      </c>
    </row>
    <row r="25" spans="1:21" ht="16.5" customHeight="1" thickBot="1" x14ac:dyDescent="0.5">
      <c r="A25" s="502"/>
      <c r="B25" s="204" t="s">
        <v>17</v>
      </c>
      <c r="C25" s="205">
        <v>256725</v>
      </c>
      <c r="D25" s="206">
        <v>243088</v>
      </c>
      <c r="E25" s="207">
        <v>228499</v>
      </c>
      <c r="F25" s="207">
        <v>214477</v>
      </c>
      <c r="G25" s="207">
        <v>198276</v>
      </c>
      <c r="H25" s="207">
        <v>182918</v>
      </c>
      <c r="I25" s="207">
        <v>170262</v>
      </c>
      <c r="J25" s="207">
        <v>150447</v>
      </c>
      <c r="K25" s="207">
        <v>132989</v>
      </c>
      <c r="L25" s="208">
        <v>122812</v>
      </c>
    </row>
    <row r="26" spans="1:21" ht="16.5" customHeight="1" thickBot="1" x14ac:dyDescent="0.5">
      <c r="A26" s="502"/>
      <c r="B26" s="209" t="s">
        <v>18</v>
      </c>
      <c r="C26" s="210">
        <v>148363</v>
      </c>
      <c r="D26" s="211">
        <v>136530</v>
      </c>
      <c r="E26" s="212">
        <v>124021</v>
      </c>
      <c r="F26" s="212">
        <v>112367</v>
      </c>
      <c r="G26" s="212">
        <v>101347</v>
      </c>
      <c r="H26" s="212">
        <v>92797</v>
      </c>
      <c r="I26" s="212">
        <v>85022</v>
      </c>
      <c r="J26" s="212">
        <v>72777</v>
      </c>
      <c r="K26" s="212">
        <v>63843</v>
      </c>
      <c r="L26" s="213">
        <v>59669</v>
      </c>
    </row>
    <row r="27" spans="1:21" ht="16.5" customHeight="1" thickBot="1" x14ac:dyDescent="0.5">
      <c r="A27" s="502"/>
      <c r="B27" s="214" t="s">
        <v>228</v>
      </c>
      <c r="C27" s="200">
        <v>108362</v>
      </c>
      <c r="D27" s="201">
        <v>106559</v>
      </c>
      <c r="E27" s="202">
        <v>104479</v>
      </c>
      <c r="F27" s="202">
        <v>102110</v>
      </c>
      <c r="G27" s="202">
        <v>96929</v>
      </c>
      <c r="H27" s="202">
        <v>90121</v>
      </c>
      <c r="I27" s="202">
        <v>85240</v>
      </c>
      <c r="J27" s="202">
        <v>77670</v>
      </c>
      <c r="K27" s="202">
        <v>69146</v>
      </c>
      <c r="L27" s="203">
        <v>63143</v>
      </c>
      <c r="M27" s="218"/>
    </row>
    <row r="28" spans="1:21" ht="16.5" customHeight="1" thickBot="1" x14ac:dyDescent="0.5">
      <c r="A28" s="503"/>
      <c r="B28" s="228" t="s">
        <v>11</v>
      </c>
      <c r="C28" s="220">
        <v>42</v>
      </c>
      <c r="D28" s="221">
        <v>44</v>
      </c>
      <c r="E28" s="221">
        <v>46</v>
      </c>
      <c r="F28" s="221">
        <v>48</v>
      </c>
      <c r="G28" s="221">
        <v>49</v>
      </c>
      <c r="H28" s="221">
        <v>49</v>
      </c>
      <c r="I28" s="221">
        <v>50</v>
      </c>
      <c r="J28" s="221">
        <v>52</v>
      </c>
      <c r="K28" s="221">
        <v>52</v>
      </c>
      <c r="L28" s="222">
        <v>51</v>
      </c>
      <c r="M28" s="218"/>
      <c r="N28" s="218"/>
      <c r="O28" s="218"/>
      <c r="P28" s="218"/>
      <c r="Q28" s="218"/>
      <c r="R28" s="218"/>
      <c r="S28" s="218"/>
      <c r="T28" s="229"/>
      <c r="U28" s="230"/>
    </row>
    <row r="29" spans="1:21" ht="16.5" customHeight="1" thickBot="1" x14ac:dyDescent="0.5">
      <c r="A29" s="189" t="s">
        <v>19</v>
      </c>
      <c r="B29" s="231"/>
      <c r="C29" s="232">
        <v>219548</v>
      </c>
      <c r="D29" s="233">
        <v>251892</v>
      </c>
      <c r="E29" s="234">
        <v>268804</v>
      </c>
      <c r="F29" s="234">
        <v>301121</v>
      </c>
      <c r="G29" s="234">
        <v>311404</v>
      </c>
      <c r="H29" s="234">
        <v>321597</v>
      </c>
      <c r="I29" s="234">
        <v>337212</v>
      </c>
      <c r="J29" s="234">
        <v>361245</v>
      </c>
      <c r="K29" s="234">
        <v>379509</v>
      </c>
      <c r="L29" s="235">
        <v>422670</v>
      </c>
    </row>
    <row r="30" spans="1:21" ht="16.5" customHeight="1" thickBot="1" x14ac:dyDescent="0.5">
      <c r="A30" s="189" t="s">
        <v>7</v>
      </c>
      <c r="B30" s="190"/>
      <c r="C30" s="236">
        <v>476272</v>
      </c>
      <c r="D30" s="237">
        <v>494981</v>
      </c>
      <c r="E30" s="238">
        <v>497303</v>
      </c>
      <c r="F30" s="238">
        <v>515598</v>
      </c>
      <c r="G30" s="238">
        <v>509679</v>
      </c>
      <c r="H30" s="238">
        <v>504516</v>
      </c>
      <c r="I30" s="238">
        <v>507474</v>
      </c>
      <c r="J30" s="239">
        <v>511692</v>
      </c>
      <c r="K30" s="239">
        <v>512497</v>
      </c>
      <c r="L30" s="240">
        <v>545482</v>
      </c>
    </row>
    <row r="31" spans="1:21" ht="16.5" customHeight="1" x14ac:dyDescent="0.45">
      <c r="D31" s="241"/>
      <c r="E31" s="241"/>
      <c r="F31" s="241"/>
      <c r="G31" s="241"/>
      <c r="H31" s="241"/>
      <c r="I31" s="241"/>
      <c r="J31" s="241"/>
      <c r="K31" s="241"/>
    </row>
    <row r="32" spans="1:21" ht="16.5" customHeight="1" x14ac:dyDescent="0.45">
      <c r="C32" s="19"/>
      <c r="D32" s="19"/>
      <c r="E32" s="19"/>
      <c r="F32" s="19"/>
      <c r="G32" s="19" t="s">
        <v>20</v>
      </c>
      <c r="H32" s="19" t="s">
        <v>20</v>
      </c>
    </row>
    <row r="33" spans="4:11" ht="16.5" customHeight="1" x14ac:dyDescent="0.45">
      <c r="D33" s="19"/>
      <c r="E33" s="19"/>
      <c r="F33" s="19"/>
      <c r="G33" s="19"/>
      <c r="H33" s="19"/>
      <c r="I33" s="19"/>
      <c r="J33" s="19"/>
      <c r="K33" s="19"/>
    </row>
    <row r="34" spans="4:11" ht="16.5" customHeight="1" x14ac:dyDescent="0.45">
      <c r="D34" s="241"/>
      <c r="E34" s="241"/>
      <c r="F34" s="241"/>
      <c r="G34" s="241"/>
      <c r="H34" s="241"/>
      <c r="I34" s="242"/>
      <c r="J34" s="241"/>
      <c r="K34" s="241"/>
    </row>
    <row r="35" spans="4:11" ht="16.5" customHeight="1" x14ac:dyDescent="0.45">
      <c r="D35" s="19"/>
      <c r="E35" s="19"/>
      <c r="F35" s="19"/>
      <c r="G35" s="19"/>
      <c r="H35" s="19"/>
      <c r="I35" s="19"/>
      <c r="J35" s="19" t="s">
        <v>20</v>
      </c>
      <c r="K35" s="19" t="s">
        <v>20</v>
      </c>
    </row>
    <row r="36" spans="4:11" ht="16.5" customHeight="1" x14ac:dyDescent="0.45">
      <c r="D36" s="241"/>
      <c r="E36" s="241"/>
      <c r="F36" s="241"/>
      <c r="G36" s="241"/>
      <c r="H36" s="241"/>
      <c r="I36" s="241"/>
      <c r="J36" s="241"/>
      <c r="K36" s="241"/>
    </row>
    <row r="37" spans="4:11" ht="16.5" customHeight="1" x14ac:dyDescent="0.45">
      <c r="D37" s="241"/>
      <c r="E37" s="241"/>
      <c r="F37" s="241"/>
      <c r="G37" s="241"/>
      <c r="H37" s="241"/>
      <c r="I37" s="241"/>
      <c r="J37" s="241"/>
      <c r="K37" s="241"/>
    </row>
    <row r="39" spans="4:11" ht="16.5" customHeight="1" x14ac:dyDescent="0.45">
      <c r="D39" s="241"/>
      <c r="E39" s="241"/>
      <c r="F39" s="241"/>
      <c r="G39" s="241"/>
      <c r="H39" s="241"/>
      <c r="I39" s="241"/>
      <c r="J39" s="241"/>
      <c r="K39" s="241"/>
    </row>
  </sheetData>
  <mergeCells count="7">
    <mergeCell ref="A13:A20"/>
    <mergeCell ref="A21:A28"/>
    <mergeCell ref="A4:K4"/>
    <mergeCell ref="A6:A12"/>
    <mergeCell ref="A1:L1"/>
    <mergeCell ref="A2:L2"/>
    <mergeCell ref="A3:L3"/>
  </mergeCells>
  <printOptions horizontalCentered="1"/>
  <pageMargins left="0.5" right="0.5" top="0.65" bottom="0.5" header="0.51180555555555596" footer="0.51180555555555596"/>
  <pageSetup scale="81" orientation="landscape"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ublished="0">
    <pageSetUpPr fitToPage="1"/>
  </sheetPr>
  <dimension ref="A1:N19"/>
  <sheetViews>
    <sheetView zoomScale="80" zoomScaleNormal="80" zoomScaleSheetLayoutView="100" workbookViewId="0">
      <selection activeCell="B2" sqref="B2"/>
    </sheetView>
  </sheetViews>
  <sheetFormatPr defaultColWidth="5.86328125" defaultRowHeight="13.15" x14ac:dyDescent="0.45"/>
  <cols>
    <col min="1" max="1" width="5.86328125" style="3"/>
    <col min="2" max="2" width="138.3984375" style="3" customWidth="1"/>
    <col min="3" max="16384" width="5.86328125" style="3"/>
  </cols>
  <sheetData>
    <row r="1" spans="1:14" ht="16.5" x14ac:dyDescent="0.45">
      <c r="A1" s="246"/>
      <c r="B1" s="246"/>
      <c r="C1" s="246"/>
      <c r="D1" s="246"/>
      <c r="E1" s="246"/>
      <c r="F1" s="246"/>
      <c r="G1" s="246"/>
      <c r="H1" s="246"/>
      <c r="I1" s="246"/>
      <c r="J1" s="246"/>
      <c r="K1" s="246"/>
      <c r="L1" s="246"/>
      <c r="M1" s="246"/>
      <c r="N1" s="246"/>
    </row>
    <row r="2" spans="1:14" ht="15" x14ac:dyDescent="0.45">
      <c r="A2" s="310">
        <v>1</v>
      </c>
      <c r="B2" s="7" t="s">
        <v>357</v>
      </c>
      <c r="C2" s="7"/>
      <c r="D2" s="247"/>
      <c r="E2" s="247"/>
      <c r="F2" s="247"/>
      <c r="G2" s="247"/>
      <c r="H2" s="247"/>
      <c r="I2" s="247"/>
      <c r="J2" s="247"/>
      <c r="K2" s="247"/>
      <c r="L2" s="247"/>
      <c r="M2" s="247"/>
      <c r="N2" s="247"/>
    </row>
    <row r="3" spans="1:14" ht="52.5" x14ac:dyDescent="0.45">
      <c r="A3" s="310">
        <v>2</v>
      </c>
      <c r="B3" s="7" t="s">
        <v>358</v>
      </c>
      <c r="C3" s="7"/>
      <c r="D3" s="247"/>
      <c r="E3" s="247"/>
      <c r="F3" s="247"/>
      <c r="G3" s="247"/>
      <c r="H3" s="247"/>
      <c r="I3" s="247"/>
      <c r="J3" s="247"/>
      <c r="K3" s="247"/>
      <c r="L3" s="247"/>
      <c r="M3" s="247"/>
      <c r="N3" s="247"/>
    </row>
    <row r="4" spans="1:14" ht="15" x14ac:dyDescent="0.45">
      <c r="A4" s="310">
        <v>3</v>
      </c>
      <c r="B4" s="7" t="s">
        <v>359</v>
      </c>
      <c r="C4" s="7"/>
      <c r="D4" s="247"/>
      <c r="E4" s="247"/>
      <c r="F4" s="247"/>
      <c r="G4" s="247"/>
      <c r="H4" s="247"/>
      <c r="I4" s="247"/>
      <c r="J4" s="247"/>
      <c r="K4" s="247"/>
      <c r="L4" s="247"/>
      <c r="M4" s="247"/>
      <c r="N4" s="247"/>
    </row>
    <row r="5" spans="1:14" ht="15" x14ac:dyDescent="0.45">
      <c r="A5" s="310">
        <v>4</v>
      </c>
      <c r="B5" s="7" t="s">
        <v>360</v>
      </c>
      <c r="C5" s="7"/>
      <c r="D5" s="247"/>
      <c r="E5" s="247"/>
      <c r="F5" s="247"/>
      <c r="G5" s="247"/>
      <c r="H5" s="247"/>
      <c r="I5" s="247"/>
      <c r="J5" s="247"/>
      <c r="K5" s="247"/>
      <c r="L5" s="247"/>
      <c r="M5" s="247"/>
      <c r="N5" s="247"/>
    </row>
    <row r="6" spans="1:14" ht="15" x14ac:dyDescent="0.45">
      <c r="A6" s="310">
        <v>5</v>
      </c>
      <c r="B6" s="7" t="s">
        <v>361</v>
      </c>
      <c r="C6" s="7"/>
      <c r="D6" s="247"/>
      <c r="E6" s="247"/>
      <c r="F6" s="247"/>
      <c r="G6" s="247"/>
      <c r="H6" s="247"/>
      <c r="I6" s="247"/>
      <c r="J6" s="247"/>
      <c r="K6" s="247"/>
      <c r="L6" s="247"/>
      <c r="M6" s="247"/>
      <c r="N6" s="247"/>
    </row>
    <row r="7" spans="1:14" ht="15" x14ac:dyDescent="0.45">
      <c r="A7" s="310">
        <v>6</v>
      </c>
      <c r="B7" s="7" t="s">
        <v>362</v>
      </c>
      <c r="C7" s="7"/>
      <c r="D7" s="247"/>
      <c r="E7" s="247"/>
      <c r="F7" s="247"/>
      <c r="G7" s="247"/>
      <c r="H7" s="247"/>
      <c r="I7" s="247"/>
      <c r="J7" s="247"/>
      <c r="K7" s="247"/>
      <c r="L7" s="247"/>
      <c r="M7" s="247"/>
      <c r="N7" s="247"/>
    </row>
    <row r="8" spans="1:14" ht="15" x14ac:dyDescent="0.45">
      <c r="A8" s="310">
        <v>7</v>
      </c>
      <c r="B8" s="7" t="s">
        <v>363</v>
      </c>
      <c r="C8" s="7"/>
      <c r="D8" s="247"/>
      <c r="E8" s="247"/>
      <c r="F8" s="247"/>
      <c r="G8" s="247"/>
      <c r="H8" s="247"/>
      <c r="I8" s="247"/>
      <c r="J8" s="247"/>
      <c r="K8" s="247"/>
      <c r="L8" s="247"/>
      <c r="M8" s="247"/>
      <c r="N8" s="247"/>
    </row>
    <row r="9" spans="1:14" ht="26.25" x14ac:dyDescent="0.45">
      <c r="A9" s="310">
        <v>8</v>
      </c>
      <c r="B9" s="7" t="s">
        <v>364</v>
      </c>
      <c r="C9" s="7"/>
      <c r="D9" s="247"/>
      <c r="E9" s="247"/>
      <c r="F9" s="247"/>
      <c r="G9" s="247"/>
      <c r="H9" s="247"/>
      <c r="I9" s="247"/>
      <c r="J9" s="247"/>
      <c r="K9" s="247"/>
      <c r="L9" s="247"/>
      <c r="M9" s="247"/>
      <c r="N9" s="247"/>
    </row>
    <row r="10" spans="1:14" ht="15" x14ac:dyDescent="0.45">
      <c r="A10" s="310">
        <v>9</v>
      </c>
      <c r="B10" s="7" t="s">
        <v>365</v>
      </c>
      <c r="C10" s="7"/>
      <c r="D10" s="247"/>
      <c r="E10" s="247"/>
      <c r="F10" s="247"/>
      <c r="G10" s="247"/>
      <c r="H10" s="247"/>
      <c r="I10" s="247"/>
      <c r="J10" s="247"/>
      <c r="K10" s="247"/>
      <c r="L10" s="247"/>
      <c r="M10" s="247"/>
      <c r="N10" s="247"/>
    </row>
    <row r="11" spans="1:14" ht="15" x14ac:dyDescent="0.45">
      <c r="A11" s="310">
        <v>10</v>
      </c>
      <c r="B11" s="7" t="s">
        <v>366</v>
      </c>
      <c r="C11" s="7"/>
      <c r="D11" s="247"/>
      <c r="E11" s="247"/>
      <c r="F11" s="247"/>
      <c r="G11" s="247"/>
      <c r="H11" s="247"/>
      <c r="I11" s="247"/>
      <c r="J11" s="247"/>
      <c r="K11" s="247"/>
      <c r="L11" s="247"/>
      <c r="M11" s="247"/>
      <c r="N11" s="247"/>
    </row>
    <row r="12" spans="1:14" ht="15" x14ac:dyDescent="0.45">
      <c r="A12" s="310">
        <v>11</v>
      </c>
      <c r="B12" s="7" t="s">
        <v>367</v>
      </c>
      <c r="C12" s="7"/>
      <c r="D12"/>
      <c r="E12"/>
      <c r="F12"/>
      <c r="G12"/>
      <c r="H12"/>
      <c r="I12"/>
      <c r="J12"/>
      <c r="K12"/>
      <c r="L12"/>
      <c r="M12"/>
      <c r="N12"/>
    </row>
    <row r="13" spans="1:14" ht="15" x14ac:dyDescent="0.45">
      <c r="A13" s="310">
        <v>12</v>
      </c>
      <c r="B13" s="7" t="s">
        <v>368</v>
      </c>
      <c r="C13" s="7"/>
      <c r="D13"/>
      <c r="E13"/>
      <c r="F13"/>
      <c r="G13"/>
      <c r="H13"/>
      <c r="I13"/>
      <c r="J13"/>
      <c r="K13"/>
      <c r="L13"/>
      <c r="M13"/>
      <c r="N13"/>
    </row>
    <row r="14" spans="1:14" ht="15" x14ac:dyDescent="0.45">
      <c r="A14" s="310">
        <v>13</v>
      </c>
      <c r="B14" s="7" t="s">
        <v>369</v>
      </c>
      <c r="C14" s="7"/>
      <c r="D14"/>
      <c r="E14"/>
      <c r="F14"/>
      <c r="G14"/>
      <c r="H14"/>
      <c r="I14"/>
      <c r="J14"/>
      <c r="K14"/>
      <c r="L14"/>
      <c r="M14"/>
      <c r="N14"/>
    </row>
    <row r="15" spans="1:14" ht="15" x14ac:dyDescent="0.45">
      <c r="A15" s="310">
        <v>14</v>
      </c>
      <c r="B15" s="7" t="s">
        <v>370</v>
      </c>
      <c r="C15" s="7"/>
      <c r="D15"/>
      <c r="E15"/>
      <c r="F15"/>
      <c r="G15"/>
      <c r="H15"/>
      <c r="I15"/>
      <c r="J15"/>
      <c r="K15"/>
      <c r="L15"/>
      <c r="M15"/>
      <c r="N15"/>
    </row>
    <row r="16" spans="1:14" ht="39.4" x14ac:dyDescent="0.45">
      <c r="A16" s="310">
        <v>15</v>
      </c>
      <c r="B16" s="7" t="s">
        <v>371</v>
      </c>
      <c r="C16" s="7"/>
      <c r="D16"/>
      <c r="E16"/>
      <c r="F16"/>
      <c r="G16"/>
      <c r="H16"/>
      <c r="I16"/>
      <c r="J16"/>
      <c r="K16"/>
      <c r="L16"/>
      <c r="M16"/>
      <c r="N16"/>
    </row>
    <row r="17" spans="1:3" ht="15" x14ac:dyDescent="0.45">
      <c r="A17" s="311"/>
      <c r="B17" s="8" t="s">
        <v>372</v>
      </c>
      <c r="C17" s="7"/>
    </row>
    <row r="18" spans="1:3" x14ac:dyDescent="0.45">
      <c r="A18" s="312"/>
      <c r="B18" s="8" t="s">
        <v>356</v>
      </c>
      <c r="C18" s="8"/>
    </row>
    <row r="19" spans="1:3" x14ac:dyDescent="0.45">
      <c r="A19" s="312"/>
    </row>
  </sheetData>
  <printOptions horizontalCentered="1"/>
  <pageMargins left="0.5" right="0.5" top="0.65" bottom="0.5" header="0.51180555555555596" footer="0.51180555555555596"/>
  <pageSetup scale="88"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G27"/>
  <sheetViews>
    <sheetView zoomScale="80" zoomScaleNormal="80" zoomScaleSheetLayoutView="100" workbookViewId="0"/>
  </sheetViews>
  <sheetFormatPr defaultColWidth="11.1328125" defaultRowHeight="16.5" customHeight="1" x14ac:dyDescent="0.45"/>
  <cols>
    <col min="1" max="1" width="3.1328125" style="152" customWidth="1"/>
    <col min="2" max="2" width="36.1328125" style="152" bestFit="1" customWidth="1"/>
    <col min="3" max="3" width="43" style="152" bestFit="1" customWidth="1"/>
    <col min="4" max="6" width="16.86328125" style="152" customWidth="1"/>
    <col min="7" max="12" width="10.59765625" style="152" customWidth="1"/>
    <col min="13" max="16384" width="11.1328125" style="152"/>
  </cols>
  <sheetData>
    <row r="1" spans="2:6" ht="16.5" customHeight="1" x14ac:dyDescent="0.45">
      <c r="B1" s="500" t="s">
        <v>21</v>
      </c>
      <c r="C1" s="500"/>
      <c r="D1" s="500"/>
      <c r="E1" s="500"/>
      <c r="F1" s="500"/>
    </row>
    <row r="2" spans="2:6" ht="16.5" customHeight="1" x14ac:dyDescent="0.45">
      <c r="B2" s="507" t="s">
        <v>292</v>
      </c>
      <c r="C2" s="507"/>
      <c r="D2" s="507"/>
      <c r="E2" s="507"/>
      <c r="F2" s="507"/>
    </row>
    <row r="3" spans="2:6" ht="16.5" customHeight="1" x14ac:dyDescent="0.45">
      <c r="B3" s="500" t="s">
        <v>0</v>
      </c>
      <c r="C3" s="500"/>
      <c r="D3" s="500"/>
      <c r="E3" s="500"/>
      <c r="F3" s="500"/>
    </row>
    <row r="4" spans="2:6" ht="16.5" customHeight="1" thickBot="1" x14ac:dyDescent="0.5">
      <c r="B4" s="153"/>
      <c r="C4" s="153"/>
      <c r="D4" s="153"/>
      <c r="E4" s="153"/>
      <c r="F4" s="153"/>
    </row>
    <row r="5" spans="2:6" ht="27.4" thickBot="1" x14ac:dyDescent="0.5">
      <c r="B5" s="154"/>
      <c r="C5" s="155"/>
      <c r="D5" s="156" t="s">
        <v>199</v>
      </c>
      <c r="E5" s="157" t="s">
        <v>22</v>
      </c>
      <c r="F5" s="158" t="s">
        <v>23</v>
      </c>
    </row>
    <row r="6" spans="2:6" ht="16.5" customHeight="1" x14ac:dyDescent="0.45">
      <c r="B6" s="497" t="s">
        <v>1</v>
      </c>
      <c r="C6" s="13" t="s">
        <v>200</v>
      </c>
      <c r="D6" s="159">
        <v>11510</v>
      </c>
      <c r="E6" s="160">
        <v>3485</v>
      </c>
      <c r="F6" s="161">
        <v>14995</v>
      </c>
    </row>
    <row r="7" spans="2:6" ht="16.5" customHeight="1" x14ac:dyDescent="0.45">
      <c r="B7" s="498"/>
      <c r="C7" s="20" t="s">
        <v>201</v>
      </c>
      <c r="D7" s="162">
        <v>1</v>
      </c>
      <c r="E7" s="163">
        <v>309</v>
      </c>
      <c r="F7" s="164">
        <v>311</v>
      </c>
    </row>
    <row r="8" spans="2:6" ht="16.5" customHeight="1" x14ac:dyDescent="0.45">
      <c r="B8" s="498"/>
      <c r="C8" s="20" t="s">
        <v>202</v>
      </c>
      <c r="D8" s="162">
        <v>14798</v>
      </c>
      <c r="E8" s="163">
        <v>4821</v>
      </c>
      <c r="F8" s="164">
        <v>19619</v>
      </c>
    </row>
    <row r="9" spans="2:6" ht="16.5" customHeight="1" x14ac:dyDescent="0.45">
      <c r="B9" s="498"/>
      <c r="C9" s="20" t="s">
        <v>203</v>
      </c>
      <c r="D9" s="162">
        <v>9501</v>
      </c>
      <c r="E9" s="163">
        <v>4221</v>
      </c>
      <c r="F9" s="164">
        <v>13722</v>
      </c>
    </row>
    <row r="10" spans="2:6" ht="16.5" customHeight="1" x14ac:dyDescent="0.45">
      <c r="B10" s="498"/>
      <c r="C10" s="20" t="s">
        <v>204</v>
      </c>
      <c r="D10" s="162">
        <v>711</v>
      </c>
      <c r="E10" s="163">
        <v>406</v>
      </c>
      <c r="F10" s="164">
        <v>1117</v>
      </c>
    </row>
    <row r="11" spans="2:6" ht="16.5" customHeight="1" x14ac:dyDescent="0.45">
      <c r="B11" s="498"/>
      <c r="C11" s="20" t="s">
        <v>205</v>
      </c>
      <c r="D11" s="162">
        <v>2608</v>
      </c>
      <c r="E11" s="163">
        <v>4742</v>
      </c>
      <c r="F11" s="164">
        <v>7349</v>
      </c>
    </row>
    <row r="12" spans="2:6" ht="16.5" customHeight="1" x14ac:dyDescent="0.45">
      <c r="B12" s="498"/>
      <c r="C12" s="20" t="s">
        <v>206</v>
      </c>
      <c r="D12" s="162">
        <v>2114</v>
      </c>
      <c r="E12" s="163">
        <v>826</v>
      </c>
      <c r="F12" s="164">
        <v>2940</v>
      </c>
    </row>
    <row r="13" spans="2:6" ht="16.5" customHeight="1" x14ac:dyDescent="0.45">
      <c r="B13" s="498"/>
      <c r="C13" s="20" t="s">
        <v>207</v>
      </c>
      <c r="D13" s="162">
        <v>913</v>
      </c>
      <c r="E13" s="163">
        <v>881</v>
      </c>
      <c r="F13" s="164">
        <v>1793</v>
      </c>
    </row>
    <row r="14" spans="2:6" ht="16.5" customHeight="1" thickBot="1" x14ac:dyDescent="0.5">
      <c r="B14" s="498"/>
      <c r="C14" s="26" t="s">
        <v>2</v>
      </c>
      <c r="D14" s="165">
        <v>42155</v>
      </c>
      <c r="E14" s="166">
        <v>19691</v>
      </c>
      <c r="F14" s="167">
        <v>61847</v>
      </c>
    </row>
    <row r="15" spans="2:6" ht="16.5" customHeight="1" thickBot="1" x14ac:dyDescent="0.5">
      <c r="B15" s="168" t="s">
        <v>3</v>
      </c>
      <c r="C15" s="32" t="s">
        <v>208</v>
      </c>
      <c r="D15" s="169">
        <v>25267</v>
      </c>
      <c r="E15" s="170">
        <v>3421</v>
      </c>
      <c r="F15" s="171">
        <v>28688</v>
      </c>
    </row>
    <row r="16" spans="2:6" ht="16.5" customHeight="1" x14ac:dyDescent="0.45">
      <c r="B16" s="497" t="s">
        <v>4</v>
      </c>
      <c r="C16" s="13" t="s">
        <v>209</v>
      </c>
      <c r="D16" s="162">
        <v>49</v>
      </c>
      <c r="E16" s="163">
        <v>1432</v>
      </c>
      <c r="F16" s="164">
        <v>1481</v>
      </c>
    </row>
    <row r="17" spans="2:7" ht="16.5" customHeight="1" x14ac:dyDescent="0.45">
      <c r="B17" s="498"/>
      <c r="C17" s="20" t="s">
        <v>210</v>
      </c>
      <c r="D17" s="162">
        <v>1534</v>
      </c>
      <c r="E17" s="163">
        <v>839</v>
      </c>
      <c r="F17" s="164">
        <v>2373</v>
      </c>
    </row>
    <row r="18" spans="2:7" ht="16.5" customHeight="1" x14ac:dyDescent="0.45">
      <c r="B18" s="498"/>
      <c r="C18" s="20" t="s">
        <v>211</v>
      </c>
      <c r="D18" s="162">
        <v>4522</v>
      </c>
      <c r="E18" s="163">
        <v>3226</v>
      </c>
      <c r="F18" s="164">
        <v>7749</v>
      </c>
    </row>
    <row r="19" spans="2:7" ht="16.5" customHeight="1" x14ac:dyDescent="0.45">
      <c r="B19" s="498"/>
      <c r="C19" s="20" t="s">
        <v>212</v>
      </c>
      <c r="D19" s="162">
        <v>7783</v>
      </c>
      <c r="E19" s="163">
        <v>1927</v>
      </c>
      <c r="F19" s="164">
        <v>9709</v>
      </c>
    </row>
    <row r="20" spans="2:7" ht="16.5" customHeight="1" x14ac:dyDescent="0.45">
      <c r="B20" s="498"/>
      <c r="C20" s="20" t="s">
        <v>213</v>
      </c>
      <c r="D20" s="162">
        <v>446</v>
      </c>
      <c r="E20" s="163">
        <v>1392</v>
      </c>
      <c r="F20" s="164">
        <v>1838</v>
      </c>
    </row>
    <row r="21" spans="2:7" ht="16.5" customHeight="1" thickBot="1" x14ac:dyDescent="0.5">
      <c r="B21" s="499"/>
      <c r="C21" s="43" t="s">
        <v>5</v>
      </c>
      <c r="D21" s="165">
        <v>14334</v>
      </c>
      <c r="E21" s="166">
        <v>8817</v>
      </c>
      <c r="F21" s="167">
        <v>23151</v>
      </c>
    </row>
    <row r="22" spans="2:7" ht="16.5" customHeight="1" x14ac:dyDescent="0.45">
      <c r="B22" s="493" t="s">
        <v>6</v>
      </c>
      <c r="C22" s="494"/>
      <c r="D22" s="172">
        <v>81756</v>
      </c>
      <c r="E22" s="173">
        <v>31929</v>
      </c>
      <c r="F22" s="174">
        <v>113685</v>
      </c>
    </row>
    <row r="23" spans="2:7" ht="16.5" customHeight="1" thickBot="1" x14ac:dyDescent="0.5">
      <c r="B23" s="491" t="s">
        <v>236</v>
      </c>
      <c r="C23" s="492"/>
      <c r="D23" s="175">
        <v>7402</v>
      </c>
      <c r="E23" s="176">
        <v>1725</v>
      </c>
      <c r="F23" s="177">
        <v>9126</v>
      </c>
    </row>
    <row r="24" spans="2:7" ht="16.5" customHeight="1" x14ac:dyDescent="0.45">
      <c r="B24" s="493" t="s">
        <v>214</v>
      </c>
      <c r="C24" s="494"/>
      <c r="D24" s="178">
        <v>89158</v>
      </c>
      <c r="E24" s="179">
        <v>33654</v>
      </c>
      <c r="F24" s="180">
        <v>122812</v>
      </c>
    </row>
    <row r="25" spans="2:7" ht="16.5" customHeight="1" thickBot="1" x14ac:dyDescent="0.5">
      <c r="B25" s="491" t="s">
        <v>237</v>
      </c>
      <c r="C25" s="492"/>
      <c r="D25" s="181">
        <v>300774</v>
      </c>
      <c r="E25" s="182">
        <v>121896</v>
      </c>
      <c r="F25" s="183">
        <v>422670</v>
      </c>
    </row>
    <row r="26" spans="2:7" ht="16.5" customHeight="1" thickBot="1" x14ac:dyDescent="0.5">
      <c r="B26" s="184" t="s">
        <v>7</v>
      </c>
      <c r="C26" s="185"/>
      <c r="D26" s="186">
        <v>389932</v>
      </c>
      <c r="E26" s="187">
        <v>155550</v>
      </c>
      <c r="F26" s="188">
        <v>545482</v>
      </c>
    </row>
    <row r="27" spans="2:7" ht="16.5" customHeight="1" x14ac:dyDescent="0.45">
      <c r="B27" s="10"/>
      <c r="C27" s="2"/>
      <c r="D27" s="2"/>
      <c r="E27" s="2"/>
      <c r="F27" s="2"/>
      <c r="G27" s="1"/>
    </row>
  </sheetData>
  <mergeCells count="9">
    <mergeCell ref="B1:F1"/>
    <mergeCell ref="B2:F2"/>
    <mergeCell ref="B3:F3"/>
    <mergeCell ref="B6:B14"/>
    <mergeCell ref="B25:C25"/>
    <mergeCell ref="B24:C24"/>
    <mergeCell ref="B23:C23"/>
    <mergeCell ref="B22:C22"/>
    <mergeCell ref="B16:B21"/>
  </mergeCells>
  <printOptions horizontalCentered="1"/>
  <pageMargins left="0.5" right="0.5" top="0.65" bottom="0.28000000000000003" header="0.51180555555555596" footer="0.3"/>
  <pageSetup scale="76" orientation="portrait"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C195E-BE9A-4DD3-9868-5E8232AB52B5}">
  <sheetPr published="0"/>
  <dimension ref="A2:C22"/>
  <sheetViews>
    <sheetView zoomScale="80" zoomScaleNormal="80" workbookViewId="0">
      <selection activeCell="B2" sqref="B2"/>
    </sheetView>
  </sheetViews>
  <sheetFormatPr defaultColWidth="9.1328125" defaultRowHeight="13.15" x14ac:dyDescent="0.4"/>
  <cols>
    <col min="1" max="1" width="2.3984375" style="243" bestFit="1" customWidth="1"/>
    <col min="2" max="2" width="93.59765625" style="243" customWidth="1"/>
    <col min="3" max="12" width="10.59765625" style="243" customWidth="1"/>
    <col min="13" max="16384" width="9.1328125" style="243"/>
  </cols>
  <sheetData>
    <row r="2" spans="1:3" ht="68.25" customHeight="1" x14ac:dyDescent="0.4">
      <c r="A2" s="309">
        <v>1</v>
      </c>
      <c r="B2" s="317" t="s">
        <v>373</v>
      </c>
      <c r="C2" s="451"/>
    </row>
    <row r="3" spans="1:3" ht="15" x14ac:dyDescent="0.4">
      <c r="A3" s="309">
        <v>2</v>
      </c>
      <c r="B3" s="450" t="s">
        <v>321</v>
      </c>
      <c r="C3" s="450"/>
    </row>
    <row r="4" spans="1:3" ht="15" x14ac:dyDescent="0.4">
      <c r="A4" s="309">
        <v>3</v>
      </c>
      <c r="B4" s="450" t="s">
        <v>323</v>
      </c>
      <c r="C4" s="450"/>
    </row>
    <row r="5" spans="1:3" ht="15" x14ac:dyDescent="0.4">
      <c r="A5" s="309">
        <v>4</v>
      </c>
      <c r="B5" s="450" t="s">
        <v>325</v>
      </c>
      <c r="C5" s="450"/>
    </row>
    <row r="6" spans="1:3" ht="15" x14ac:dyDescent="0.4">
      <c r="A6" s="309">
        <v>5</v>
      </c>
      <c r="B6" s="450" t="s">
        <v>327</v>
      </c>
      <c r="C6" s="450"/>
    </row>
    <row r="7" spans="1:3" ht="15" x14ac:dyDescent="0.4">
      <c r="A7" s="309">
        <v>6</v>
      </c>
      <c r="B7" s="450" t="s">
        <v>329</v>
      </c>
      <c r="C7" s="450"/>
    </row>
    <row r="8" spans="1:3" ht="15" x14ac:dyDescent="0.4">
      <c r="A8" s="309">
        <v>7</v>
      </c>
      <c r="B8" s="450" t="s">
        <v>374</v>
      </c>
      <c r="C8" s="450"/>
    </row>
    <row r="9" spans="1:3" ht="15" x14ac:dyDescent="0.4">
      <c r="A9" s="309">
        <v>8</v>
      </c>
      <c r="B9" s="450" t="s">
        <v>375</v>
      </c>
      <c r="C9" s="450"/>
    </row>
    <row r="10" spans="1:3" ht="15" x14ac:dyDescent="0.4">
      <c r="A10" s="309">
        <v>9</v>
      </c>
      <c r="B10" s="450" t="s">
        <v>335</v>
      </c>
      <c r="C10" s="450"/>
    </row>
    <row r="11" spans="1:3" ht="15" x14ac:dyDescent="0.4">
      <c r="A11" s="309">
        <v>10</v>
      </c>
      <c r="B11" s="450" t="s">
        <v>337</v>
      </c>
      <c r="C11" s="450"/>
    </row>
    <row r="12" spans="1:3" ht="15" x14ac:dyDescent="0.4">
      <c r="A12" s="309">
        <v>11</v>
      </c>
      <c r="B12" s="450" t="s">
        <v>339</v>
      </c>
      <c r="C12" s="450"/>
    </row>
    <row r="13" spans="1:3" ht="15" x14ac:dyDescent="0.4">
      <c r="A13" s="309">
        <v>12</v>
      </c>
      <c r="B13" s="450" t="s">
        <v>376</v>
      </c>
      <c r="C13" s="450"/>
    </row>
    <row r="14" spans="1:3" ht="15" x14ac:dyDescent="0.4">
      <c r="A14" s="309">
        <v>13</v>
      </c>
      <c r="B14" s="450" t="s">
        <v>343</v>
      </c>
      <c r="C14" s="450"/>
    </row>
    <row r="15" spans="1:3" ht="15" x14ac:dyDescent="0.4">
      <c r="A15" s="309">
        <v>14</v>
      </c>
      <c r="B15" s="450" t="s">
        <v>345</v>
      </c>
      <c r="C15" s="450"/>
    </row>
    <row r="16" spans="1:3" ht="15" x14ac:dyDescent="0.4">
      <c r="A16" s="309">
        <v>15</v>
      </c>
      <c r="B16" s="450" t="s">
        <v>347</v>
      </c>
      <c r="C16" s="450"/>
    </row>
    <row r="17" spans="1:3" ht="41.25" customHeight="1" x14ac:dyDescent="0.4">
      <c r="A17" s="309">
        <v>16</v>
      </c>
      <c r="B17" s="317" t="s">
        <v>377</v>
      </c>
      <c r="C17" s="451"/>
    </row>
    <row r="18" spans="1:3" ht="15" x14ac:dyDescent="0.4">
      <c r="A18" s="309">
        <v>17</v>
      </c>
      <c r="B18" s="450" t="s">
        <v>352</v>
      </c>
      <c r="C18" s="450"/>
    </row>
    <row r="19" spans="1:3" ht="15" x14ac:dyDescent="0.4">
      <c r="A19" s="309">
        <v>18</v>
      </c>
      <c r="B19" s="450" t="s">
        <v>378</v>
      </c>
      <c r="C19" s="450"/>
    </row>
    <row r="20" spans="1:3" x14ac:dyDescent="0.4">
      <c r="A20" s="244"/>
      <c r="B20" s="452" t="s">
        <v>379</v>
      </c>
      <c r="C20" s="452"/>
    </row>
    <row r="21" spans="1:3" x14ac:dyDescent="0.4">
      <c r="A21" s="244"/>
      <c r="B21" s="452" t="s">
        <v>380</v>
      </c>
      <c r="C21" s="452"/>
    </row>
    <row r="22" spans="1:3" x14ac:dyDescent="0.4">
      <c r="B22" s="313"/>
      <c r="C22" s="313"/>
    </row>
  </sheetData>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28"/>
  <sheetViews>
    <sheetView zoomScale="90" zoomScaleNormal="90" zoomScaleSheetLayoutView="100" workbookViewId="0">
      <selection activeCell="B1" sqref="B1:G1"/>
    </sheetView>
  </sheetViews>
  <sheetFormatPr defaultColWidth="9.1328125" defaultRowHeight="16.5" customHeight="1" x14ac:dyDescent="0.45"/>
  <cols>
    <col min="1" max="1" width="3.3984375" style="3" customWidth="1"/>
    <col min="2" max="2" width="26.86328125" style="3" bestFit="1" customWidth="1"/>
    <col min="3" max="3" width="22.1328125" style="3" bestFit="1" customWidth="1"/>
    <col min="4" max="4" width="29.1328125" style="3" bestFit="1" customWidth="1"/>
    <col min="5" max="5" width="11.86328125" style="3" bestFit="1" customWidth="1"/>
    <col min="6" max="6" width="11.3984375" style="3" bestFit="1" customWidth="1"/>
    <col min="7" max="7" width="10.86328125" style="3" bestFit="1" customWidth="1"/>
    <col min="8" max="12" width="10.59765625" style="3" customWidth="1"/>
    <col min="13" max="16384" width="9.1328125" style="3"/>
  </cols>
  <sheetData>
    <row r="1" spans="2:7" ht="16.5" customHeight="1" x14ac:dyDescent="0.45">
      <c r="B1" s="506" t="s">
        <v>24</v>
      </c>
      <c r="C1" s="506"/>
      <c r="D1" s="506"/>
      <c r="E1" s="506"/>
      <c r="F1" s="506"/>
      <c r="G1" s="506"/>
    </row>
    <row r="2" spans="2:7" ht="16.5" customHeight="1" x14ac:dyDescent="0.45">
      <c r="B2" s="506" t="s">
        <v>293</v>
      </c>
      <c r="C2" s="506"/>
      <c r="D2" s="506"/>
      <c r="E2" s="506"/>
      <c r="F2" s="506"/>
      <c r="G2" s="506"/>
    </row>
    <row r="3" spans="2:7" ht="16.5" customHeight="1" x14ac:dyDescent="0.45">
      <c r="B3" s="500" t="s">
        <v>0</v>
      </c>
      <c r="C3" s="500"/>
      <c r="D3" s="500"/>
      <c r="E3" s="500"/>
      <c r="F3" s="500"/>
      <c r="G3" s="500"/>
    </row>
    <row r="4" spans="2:7" ht="16.5" customHeight="1" thickBot="1" x14ac:dyDescent="0.5">
      <c r="B4" s="80"/>
      <c r="C4" s="80"/>
      <c r="D4" s="80"/>
      <c r="E4" s="80"/>
      <c r="F4" s="80"/>
      <c r="G4" s="80"/>
    </row>
    <row r="5" spans="2:7" ht="27.4" thickBot="1" x14ac:dyDescent="0.5">
      <c r="B5" s="513" t="s">
        <v>25</v>
      </c>
      <c r="C5" s="514"/>
      <c r="D5" s="515"/>
      <c r="E5" s="130" t="s">
        <v>26</v>
      </c>
      <c r="F5" s="131" t="s">
        <v>193</v>
      </c>
      <c r="G5" s="132" t="s">
        <v>27</v>
      </c>
    </row>
    <row r="6" spans="2:7" ht="16.5" customHeight="1" x14ac:dyDescent="0.45">
      <c r="B6" s="510" t="s">
        <v>229</v>
      </c>
      <c r="C6" s="508" t="s">
        <v>32</v>
      </c>
      <c r="D6" s="133" t="s">
        <v>30</v>
      </c>
      <c r="E6" s="136">
        <v>44699.951354999997</v>
      </c>
      <c r="F6" s="136"/>
      <c r="G6" s="137"/>
    </row>
    <row r="7" spans="2:7" ht="16.5" customHeight="1" x14ac:dyDescent="0.45">
      <c r="B7" s="510"/>
      <c r="C7" s="508"/>
      <c r="D7" s="133" t="s">
        <v>33</v>
      </c>
      <c r="E7" s="136">
        <v>44362.641651999998</v>
      </c>
      <c r="F7" s="136">
        <v>-1581.3710249999999</v>
      </c>
      <c r="G7" s="137">
        <v>42781.270626999998</v>
      </c>
    </row>
    <row r="8" spans="2:7" ht="16.5" customHeight="1" x14ac:dyDescent="0.45">
      <c r="B8" s="512"/>
      <c r="C8" s="509"/>
      <c r="D8" s="134" t="s">
        <v>28</v>
      </c>
      <c r="E8" s="138">
        <v>0.75460865659999998</v>
      </c>
      <c r="F8" s="139"/>
      <c r="G8" s="140"/>
    </row>
    <row r="9" spans="2:7" ht="16.5" customHeight="1" x14ac:dyDescent="0.45">
      <c r="B9" s="510" t="s">
        <v>238</v>
      </c>
      <c r="C9" s="508" t="s">
        <v>29</v>
      </c>
      <c r="D9" s="133" t="s">
        <v>34</v>
      </c>
      <c r="E9" s="136">
        <v>36341.660510000002</v>
      </c>
      <c r="F9" s="136"/>
      <c r="G9" s="137"/>
    </row>
    <row r="10" spans="2:7" ht="16.5" customHeight="1" x14ac:dyDescent="0.45">
      <c r="B10" s="510"/>
      <c r="C10" s="508"/>
      <c r="D10" s="133" t="s">
        <v>30</v>
      </c>
      <c r="E10" s="136">
        <v>95986.036231999999</v>
      </c>
      <c r="F10" s="136"/>
      <c r="G10" s="137"/>
    </row>
    <row r="11" spans="2:7" ht="16.5" customHeight="1" x14ac:dyDescent="0.45">
      <c r="B11" s="510"/>
      <c r="C11" s="509"/>
      <c r="D11" s="134" t="s">
        <v>31</v>
      </c>
      <c r="E11" s="141">
        <v>132327.69674000001</v>
      </c>
      <c r="F11" s="139"/>
      <c r="G11" s="140"/>
    </row>
    <row r="12" spans="2:7" ht="16.5" customHeight="1" thickBot="1" x14ac:dyDescent="0.5">
      <c r="B12" s="511"/>
      <c r="C12" s="142" t="s">
        <v>32</v>
      </c>
      <c r="D12" s="135" t="s">
        <v>30</v>
      </c>
      <c r="E12" s="143">
        <v>42986.859068999998</v>
      </c>
      <c r="F12" s="144"/>
      <c r="G12" s="145"/>
    </row>
    <row r="13" spans="2:7" ht="16.5" customHeight="1" x14ac:dyDescent="0.45">
      <c r="B13" s="510" t="s">
        <v>239</v>
      </c>
      <c r="C13" s="508" t="s">
        <v>32</v>
      </c>
      <c r="D13" s="133" t="s">
        <v>194</v>
      </c>
      <c r="E13" s="136">
        <v>42233.850206000003</v>
      </c>
      <c r="F13" s="136"/>
      <c r="G13" s="137"/>
    </row>
    <row r="14" spans="2:7" ht="16.5" customHeight="1" x14ac:dyDescent="0.45">
      <c r="B14" s="510"/>
      <c r="C14" s="508"/>
      <c r="D14" s="133" t="s">
        <v>195</v>
      </c>
      <c r="E14" s="136">
        <v>41942.601342000002</v>
      </c>
      <c r="F14" s="136">
        <v>-1460.1791129999999</v>
      </c>
      <c r="G14" s="137">
        <v>40482.422229000003</v>
      </c>
    </row>
    <row r="15" spans="2:7" ht="16.5" customHeight="1" x14ac:dyDescent="0.45">
      <c r="B15" s="512"/>
      <c r="C15" s="509"/>
      <c r="D15" s="134" t="s">
        <v>28</v>
      </c>
      <c r="E15" s="138">
        <v>0.68961002260000004</v>
      </c>
      <c r="F15" s="139"/>
      <c r="G15" s="140"/>
    </row>
    <row r="16" spans="2:7" ht="16.5" customHeight="1" x14ac:dyDescent="0.45">
      <c r="B16" s="510" t="s">
        <v>294</v>
      </c>
      <c r="C16" s="508" t="s">
        <v>29</v>
      </c>
      <c r="D16" s="133" t="s">
        <v>196</v>
      </c>
      <c r="E16" s="136">
        <v>36054.371628000001</v>
      </c>
      <c r="F16" s="136"/>
      <c r="G16" s="137"/>
    </row>
    <row r="17" spans="1:7" ht="16.5" customHeight="1" x14ac:dyDescent="0.45">
      <c r="B17" s="510"/>
      <c r="C17" s="508"/>
      <c r="D17" s="133" t="s">
        <v>197</v>
      </c>
      <c r="E17" s="136">
        <v>88682.733965000007</v>
      </c>
      <c r="F17" s="136"/>
      <c r="G17" s="137"/>
    </row>
    <row r="18" spans="1:7" ht="16.5" customHeight="1" x14ac:dyDescent="0.45">
      <c r="B18" s="510"/>
      <c r="C18" s="509"/>
      <c r="D18" s="134" t="s">
        <v>31</v>
      </c>
      <c r="E18" s="141">
        <v>124737.10559000001</v>
      </c>
      <c r="F18" s="139"/>
      <c r="G18" s="140"/>
    </row>
    <row r="19" spans="1:7" ht="16.5" customHeight="1" thickBot="1" x14ac:dyDescent="0.5">
      <c r="B19" s="511"/>
      <c r="C19" s="142" t="s">
        <v>32</v>
      </c>
      <c r="D19" s="146" t="s">
        <v>198</v>
      </c>
      <c r="E19" s="147">
        <v>40674.958794999999</v>
      </c>
      <c r="F19" s="147"/>
      <c r="G19" s="148"/>
    </row>
    <row r="20" spans="1:7" ht="16.5" customHeight="1" x14ac:dyDescent="0.45">
      <c r="B20" s="510" t="s">
        <v>295</v>
      </c>
      <c r="C20" s="508" t="s">
        <v>32</v>
      </c>
      <c r="D20" s="133" t="s">
        <v>194</v>
      </c>
      <c r="E20" s="136">
        <v>36452.316176</v>
      </c>
      <c r="F20" s="136"/>
      <c r="G20" s="137"/>
    </row>
    <row r="21" spans="1:7" ht="16.5" customHeight="1" x14ac:dyDescent="0.45">
      <c r="B21" s="510"/>
      <c r="C21" s="508"/>
      <c r="D21" s="133" t="s">
        <v>195</v>
      </c>
      <c r="E21" s="136">
        <v>36133.597310999998</v>
      </c>
      <c r="F21" s="136">
        <v>-1173.4622260000001</v>
      </c>
      <c r="G21" s="137">
        <v>34960.135084000001</v>
      </c>
    </row>
    <row r="22" spans="1:7" ht="16.5" customHeight="1" x14ac:dyDescent="0.45">
      <c r="B22" s="512"/>
      <c r="C22" s="509"/>
      <c r="D22" s="134" t="s">
        <v>28</v>
      </c>
      <c r="E22" s="138">
        <v>0.87434462059999996</v>
      </c>
      <c r="F22" s="139"/>
      <c r="G22" s="140"/>
    </row>
    <row r="23" spans="1:7" ht="16.5" customHeight="1" x14ac:dyDescent="0.45">
      <c r="B23" s="510" t="s">
        <v>296</v>
      </c>
      <c r="C23" s="508" t="s">
        <v>29</v>
      </c>
      <c r="D23" s="133" t="s">
        <v>196</v>
      </c>
      <c r="E23" s="136">
        <v>17429.926228</v>
      </c>
      <c r="F23" s="136"/>
      <c r="G23" s="137"/>
    </row>
    <row r="24" spans="1:7" ht="16.5" customHeight="1" x14ac:dyDescent="0.45">
      <c r="B24" s="510"/>
      <c r="C24" s="508"/>
      <c r="D24" s="133" t="s">
        <v>197</v>
      </c>
      <c r="E24" s="136">
        <v>40568.286069000002</v>
      </c>
      <c r="F24" s="136"/>
      <c r="G24" s="137"/>
    </row>
    <row r="25" spans="1:7" ht="16.5" customHeight="1" x14ac:dyDescent="0.45">
      <c r="B25" s="510"/>
      <c r="C25" s="509"/>
      <c r="D25" s="134" t="s">
        <v>31</v>
      </c>
      <c r="E25" s="141">
        <v>57998.212296999998</v>
      </c>
      <c r="F25" s="139"/>
      <c r="G25" s="140"/>
    </row>
    <row r="26" spans="1:7" ht="16.5" customHeight="1" thickBot="1" x14ac:dyDescent="0.5">
      <c r="B26" s="511"/>
      <c r="C26" s="142" t="s">
        <v>32</v>
      </c>
      <c r="D26" s="146" t="s">
        <v>198</v>
      </c>
      <c r="E26" s="147">
        <v>17787.304034000001</v>
      </c>
      <c r="F26" s="147"/>
      <c r="G26" s="148"/>
    </row>
    <row r="27" spans="1:7" ht="16.5" customHeight="1" x14ac:dyDescent="0.45">
      <c r="B27" s="97"/>
      <c r="C27" s="149"/>
      <c r="D27" s="150"/>
      <c r="E27" s="151"/>
      <c r="F27" s="151"/>
      <c r="G27" s="151"/>
    </row>
    <row r="28" spans="1:7" ht="16.5" customHeight="1" x14ac:dyDescent="0.45">
      <c r="A28" s="4"/>
    </row>
  </sheetData>
  <mergeCells count="16">
    <mergeCell ref="C20:C22"/>
    <mergeCell ref="B23:B26"/>
    <mergeCell ref="C23:C25"/>
    <mergeCell ref="B20:B22"/>
    <mergeCell ref="B1:G1"/>
    <mergeCell ref="B2:G2"/>
    <mergeCell ref="B3:G3"/>
    <mergeCell ref="B5:D5"/>
    <mergeCell ref="B6:B8"/>
    <mergeCell ref="C6:C8"/>
    <mergeCell ref="B9:B12"/>
    <mergeCell ref="C9:C11"/>
    <mergeCell ref="B13:B15"/>
    <mergeCell ref="C13:C15"/>
    <mergeCell ref="B16:B19"/>
    <mergeCell ref="C16:C18"/>
  </mergeCells>
  <printOptions horizontalCentered="1"/>
  <pageMargins left="0.5" right="0.5" top="0.65" bottom="0.5" header="0.51180555555555596" footer="0.51180555555555596"/>
  <pageSetup scale="85" orientation="portrait"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C722B-DE59-4C3D-92F8-9828F68B0CEB}">
  <sheetPr published="0"/>
  <dimension ref="A2:B15"/>
  <sheetViews>
    <sheetView zoomScaleNormal="100" workbookViewId="0">
      <selection activeCell="B1" sqref="B1"/>
    </sheetView>
  </sheetViews>
  <sheetFormatPr defaultColWidth="9.1328125" defaultRowHeight="13.15" x14ac:dyDescent="0.4"/>
  <cols>
    <col min="1" max="1" width="2.3984375" style="243" bestFit="1" customWidth="1"/>
    <col min="2" max="2" width="97.86328125" style="243" customWidth="1"/>
    <col min="3" max="12" width="10.59765625" style="243" customWidth="1"/>
    <col min="13" max="16384" width="9.1328125" style="243"/>
  </cols>
  <sheetData>
    <row r="2" spans="1:2" ht="76.5" customHeight="1" x14ac:dyDescent="0.4">
      <c r="A2" s="309">
        <v>1</v>
      </c>
      <c r="B2" s="317" t="s">
        <v>381</v>
      </c>
    </row>
    <row r="3" spans="1:2" ht="15" x14ac:dyDescent="0.4">
      <c r="A3" s="309">
        <v>2</v>
      </c>
      <c r="B3" s="317" t="s">
        <v>382</v>
      </c>
    </row>
    <row r="4" spans="1:2" ht="15" x14ac:dyDescent="0.4">
      <c r="A4" s="309">
        <v>3</v>
      </c>
      <c r="B4" s="317" t="s">
        <v>383</v>
      </c>
    </row>
    <row r="5" spans="1:2" ht="15" x14ac:dyDescent="0.4">
      <c r="A5" s="309">
        <v>4</v>
      </c>
      <c r="B5" s="317" t="s">
        <v>384</v>
      </c>
    </row>
    <row r="6" spans="1:2" ht="15" x14ac:dyDescent="0.4">
      <c r="A6" s="309">
        <v>5</v>
      </c>
      <c r="B6" s="317" t="s">
        <v>385</v>
      </c>
    </row>
    <row r="7" spans="1:2" ht="18" customHeight="1" x14ac:dyDescent="0.4">
      <c r="A7" s="309">
        <v>6</v>
      </c>
      <c r="B7" s="317" t="s">
        <v>386</v>
      </c>
    </row>
    <row r="8" spans="1:2" ht="25.5" customHeight="1" x14ac:dyDescent="0.4">
      <c r="A8" s="309">
        <v>7</v>
      </c>
      <c r="B8" s="317" t="s">
        <v>387</v>
      </c>
    </row>
    <row r="9" spans="1:2" ht="29.25" customHeight="1" x14ac:dyDescent="0.4">
      <c r="A9" s="309">
        <v>8</v>
      </c>
      <c r="B9" s="317" t="s">
        <v>388</v>
      </c>
    </row>
    <row r="10" spans="1:2" ht="10.5" customHeight="1" x14ac:dyDescent="0.4">
      <c r="A10" s="309">
        <v>9</v>
      </c>
      <c r="B10" s="317" t="s">
        <v>389</v>
      </c>
    </row>
    <row r="11" spans="1:2" ht="19.5" customHeight="1" x14ac:dyDescent="0.4">
      <c r="A11" s="309">
        <v>10</v>
      </c>
      <c r="B11" s="317" t="s">
        <v>390</v>
      </c>
    </row>
    <row r="12" spans="1:2" ht="24.75" customHeight="1" x14ac:dyDescent="0.4">
      <c r="A12" s="309">
        <v>11</v>
      </c>
      <c r="B12" s="317" t="s">
        <v>391</v>
      </c>
    </row>
    <row r="13" spans="1:2" x14ac:dyDescent="0.4">
      <c r="A13" s="313"/>
      <c r="B13" s="318" t="s">
        <v>392</v>
      </c>
    </row>
    <row r="14" spans="1:2" x14ac:dyDescent="0.4">
      <c r="A14" s="313"/>
      <c r="B14" s="318" t="s">
        <v>393</v>
      </c>
    </row>
    <row r="15" spans="1:2" x14ac:dyDescent="0.4">
      <c r="B15" s="313"/>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ublished="0">
    <pageSetUpPr fitToPage="1"/>
  </sheetPr>
  <dimension ref="A1:N17"/>
  <sheetViews>
    <sheetView zoomScale="90" zoomScaleNormal="90" zoomScaleSheetLayoutView="100" workbookViewId="0">
      <selection activeCell="B1" sqref="B1:M1"/>
    </sheetView>
  </sheetViews>
  <sheetFormatPr defaultColWidth="9.1328125" defaultRowHeight="18.75" customHeight="1" x14ac:dyDescent="0.45"/>
  <cols>
    <col min="1" max="1" width="3" style="3" customWidth="1"/>
    <col min="2" max="2" width="6.3984375" style="3" bestFit="1" customWidth="1"/>
    <col min="3" max="3" width="42.1328125" style="3" customWidth="1"/>
    <col min="4" max="13" width="10.3984375" style="3" customWidth="1"/>
    <col min="14" max="16384" width="9.1328125" style="3"/>
  </cols>
  <sheetData>
    <row r="1" spans="1:14" ht="18.75" customHeight="1" x14ac:dyDescent="0.45">
      <c r="A1" s="80"/>
      <c r="B1" s="506" t="s">
        <v>35</v>
      </c>
      <c r="C1" s="506"/>
      <c r="D1" s="506"/>
      <c r="E1" s="506"/>
      <c r="F1" s="506"/>
      <c r="G1" s="506"/>
      <c r="H1" s="506"/>
      <c r="I1" s="506"/>
      <c r="J1" s="506"/>
      <c r="K1" s="506"/>
      <c r="L1" s="506"/>
      <c r="M1" s="506"/>
      <c r="N1" s="80"/>
    </row>
    <row r="2" spans="1:14" ht="18.75" customHeight="1" x14ac:dyDescent="0.45">
      <c r="A2" s="80"/>
      <c r="B2" s="506" t="s">
        <v>297</v>
      </c>
      <c r="C2" s="506"/>
      <c r="D2" s="506"/>
      <c r="E2" s="506"/>
      <c r="F2" s="506"/>
      <c r="G2" s="506"/>
      <c r="H2" s="506"/>
      <c r="I2" s="506"/>
      <c r="J2" s="506"/>
      <c r="K2" s="506"/>
      <c r="L2" s="506"/>
      <c r="M2" s="506"/>
      <c r="N2" s="80"/>
    </row>
    <row r="3" spans="1:14" ht="18.75" customHeight="1" x14ac:dyDescent="0.45">
      <c r="A3" s="80"/>
      <c r="B3" s="501" t="s">
        <v>0</v>
      </c>
      <c r="C3" s="501"/>
      <c r="D3" s="501"/>
      <c r="E3" s="501"/>
      <c r="F3" s="501"/>
      <c r="G3" s="501"/>
      <c r="H3" s="501"/>
      <c r="I3" s="501"/>
      <c r="J3" s="501"/>
      <c r="K3" s="501"/>
      <c r="L3" s="501"/>
      <c r="M3" s="501"/>
      <c r="N3" s="80"/>
    </row>
    <row r="4" spans="1:14" ht="18.75" customHeight="1" thickBot="1" x14ac:dyDescent="0.5">
      <c r="A4" s="80"/>
      <c r="B4" s="97"/>
      <c r="C4" s="97"/>
      <c r="D4" s="97"/>
      <c r="E4" s="97"/>
      <c r="F4" s="97"/>
      <c r="G4" s="97"/>
      <c r="H4" s="97"/>
      <c r="I4" s="97"/>
      <c r="J4" s="97"/>
      <c r="K4" s="97"/>
      <c r="L4" s="80"/>
      <c r="M4" s="80"/>
      <c r="N4" s="80"/>
    </row>
    <row r="5" spans="1:14" ht="18.75" customHeight="1" x14ac:dyDescent="0.45">
      <c r="A5" s="80"/>
      <c r="B5" s="98"/>
      <c r="C5" s="99" t="s">
        <v>36</v>
      </c>
      <c r="D5" s="100">
        <v>2012</v>
      </c>
      <c r="E5" s="100">
        <v>2013</v>
      </c>
      <c r="F5" s="100">
        <v>2014</v>
      </c>
      <c r="G5" s="100">
        <v>2015</v>
      </c>
      <c r="H5" s="100">
        <v>2016</v>
      </c>
      <c r="I5" s="100">
        <v>2017</v>
      </c>
      <c r="J5" s="100">
        <v>2018</v>
      </c>
      <c r="K5" s="100">
        <v>2019</v>
      </c>
      <c r="L5" s="100">
        <v>2020</v>
      </c>
      <c r="M5" s="101">
        <v>2021</v>
      </c>
      <c r="N5" s="80"/>
    </row>
    <row r="6" spans="1:14" ht="18.75" customHeight="1" x14ac:dyDescent="0.45">
      <c r="A6" s="80"/>
      <c r="B6" s="102"/>
      <c r="C6" s="103" t="s">
        <v>37</v>
      </c>
      <c r="D6" s="104"/>
      <c r="E6" s="104"/>
      <c r="F6" s="104"/>
      <c r="G6" s="104"/>
      <c r="H6" s="104"/>
      <c r="I6" s="104"/>
      <c r="J6" s="104"/>
      <c r="K6" s="105"/>
      <c r="L6" s="264"/>
      <c r="M6" s="263"/>
      <c r="N6" s="80"/>
    </row>
    <row r="7" spans="1:14" ht="18.75" customHeight="1" x14ac:dyDescent="0.45">
      <c r="A7" s="80"/>
      <c r="B7" s="102"/>
      <c r="C7" s="106" t="s">
        <v>189</v>
      </c>
      <c r="D7" s="107">
        <v>70122</v>
      </c>
      <c r="E7" s="107">
        <v>68399</v>
      </c>
      <c r="F7" s="107">
        <v>66846</v>
      </c>
      <c r="G7" s="107">
        <v>63930</v>
      </c>
      <c r="H7" s="107">
        <v>60181</v>
      </c>
      <c r="I7" s="107">
        <v>55733</v>
      </c>
      <c r="J7" s="107">
        <v>53098</v>
      </c>
      <c r="K7" s="108">
        <v>47464</v>
      </c>
      <c r="L7" s="108">
        <v>43236</v>
      </c>
      <c r="M7" s="290">
        <v>39438</v>
      </c>
      <c r="N7" s="80"/>
    </row>
    <row r="8" spans="1:14" ht="18.75" customHeight="1" x14ac:dyDescent="0.45">
      <c r="A8" s="80"/>
      <c r="B8" s="109" t="s">
        <v>38</v>
      </c>
      <c r="C8" s="110" t="s">
        <v>190</v>
      </c>
      <c r="D8" s="111">
        <v>638</v>
      </c>
      <c r="E8" s="111">
        <v>589</v>
      </c>
      <c r="F8" s="111">
        <v>579</v>
      </c>
      <c r="G8" s="111">
        <v>361</v>
      </c>
      <c r="H8" s="111">
        <v>174</v>
      </c>
      <c r="I8" s="111">
        <v>150</v>
      </c>
      <c r="J8" s="111">
        <v>198</v>
      </c>
      <c r="K8" s="111">
        <v>215</v>
      </c>
      <c r="L8" s="111">
        <v>134</v>
      </c>
      <c r="M8" s="112">
        <v>135</v>
      </c>
      <c r="N8" s="80"/>
    </row>
    <row r="9" spans="1:14" ht="18.75" customHeight="1" x14ac:dyDescent="0.45">
      <c r="A9" s="80"/>
      <c r="B9" s="113"/>
      <c r="C9" s="114" t="s">
        <v>39</v>
      </c>
      <c r="D9" s="115"/>
      <c r="E9" s="115"/>
      <c r="F9" s="115"/>
      <c r="G9" s="115"/>
      <c r="H9" s="115"/>
      <c r="I9" s="115"/>
      <c r="J9" s="115"/>
      <c r="K9" s="115"/>
      <c r="L9" s="260"/>
      <c r="M9" s="257"/>
      <c r="N9" s="80"/>
    </row>
    <row r="10" spans="1:14" ht="18.75" customHeight="1" x14ac:dyDescent="0.45">
      <c r="A10" s="80"/>
      <c r="B10" s="116"/>
      <c r="C10" s="106" t="s">
        <v>40</v>
      </c>
      <c r="D10" s="117"/>
      <c r="E10" s="117"/>
      <c r="F10" s="117"/>
      <c r="G10" s="117"/>
      <c r="H10" s="117"/>
      <c r="I10" s="117"/>
      <c r="J10" s="117"/>
      <c r="K10" s="117"/>
      <c r="L10" s="261"/>
      <c r="M10" s="258"/>
      <c r="N10" s="80"/>
    </row>
    <row r="11" spans="1:14" ht="18.75" customHeight="1" x14ac:dyDescent="0.45">
      <c r="A11" s="80"/>
      <c r="B11" s="118" t="s">
        <v>38</v>
      </c>
      <c r="C11" s="119" t="s">
        <v>191</v>
      </c>
      <c r="D11" s="120">
        <v>2934</v>
      </c>
      <c r="E11" s="120">
        <v>2994</v>
      </c>
      <c r="F11" s="120">
        <v>2828</v>
      </c>
      <c r="G11" s="120">
        <v>2790</v>
      </c>
      <c r="H11" s="120">
        <v>2084</v>
      </c>
      <c r="I11" s="120">
        <v>2007</v>
      </c>
      <c r="J11" s="120">
        <v>1623</v>
      </c>
      <c r="K11" s="120">
        <v>1652</v>
      </c>
      <c r="L11" s="262">
        <v>1388</v>
      </c>
      <c r="M11" s="259">
        <v>1193</v>
      </c>
      <c r="N11" s="80"/>
    </row>
    <row r="12" spans="1:14" ht="18.75" customHeight="1" x14ac:dyDescent="0.45">
      <c r="A12" s="80"/>
      <c r="B12" s="116"/>
      <c r="C12" s="106" t="s">
        <v>41</v>
      </c>
      <c r="D12" s="117"/>
      <c r="E12" s="117"/>
      <c r="F12" s="117"/>
      <c r="G12" s="117"/>
      <c r="H12" s="117"/>
      <c r="I12" s="117"/>
      <c r="J12" s="117"/>
      <c r="K12" s="117"/>
      <c r="L12" s="117"/>
      <c r="M12" s="257"/>
      <c r="N12" s="80"/>
    </row>
    <row r="13" spans="1:14" ht="18.75" customHeight="1" x14ac:dyDescent="0.45">
      <c r="A13" s="80"/>
      <c r="B13" s="116"/>
      <c r="C13" s="106" t="s">
        <v>42</v>
      </c>
      <c r="D13" s="117"/>
      <c r="E13" s="117"/>
      <c r="F13" s="117"/>
      <c r="G13" s="117"/>
      <c r="H13" s="117"/>
      <c r="I13" s="117"/>
      <c r="J13" s="117"/>
      <c r="K13" s="117"/>
      <c r="L13" s="117"/>
      <c r="M13" s="258"/>
      <c r="N13" s="80"/>
    </row>
    <row r="14" spans="1:14" ht="18.75" customHeight="1" x14ac:dyDescent="0.45">
      <c r="A14" s="80"/>
      <c r="B14" s="118" t="s">
        <v>38</v>
      </c>
      <c r="C14" s="119" t="s">
        <v>43</v>
      </c>
      <c r="D14" s="120">
        <v>21</v>
      </c>
      <c r="E14" s="120">
        <v>23</v>
      </c>
      <c r="F14" s="120">
        <v>26</v>
      </c>
      <c r="G14" s="120">
        <v>26</v>
      </c>
      <c r="H14" s="120">
        <v>26</v>
      </c>
      <c r="I14" s="120">
        <v>27</v>
      </c>
      <c r="J14" s="120">
        <v>28</v>
      </c>
      <c r="K14" s="120">
        <v>27</v>
      </c>
      <c r="L14" s="120">
        <v>26</v>
      </c>
      <c r="M14" s="259">
        <v>28</v>
      </c>
      <c r="N14" s="80"/>
    </row>
    <row r="15" spans="1:14" ht="18.75" customHeight="1" x14ac:dyDescent="0.45">
      <c r="A15" s="80"/>
      <c r="B15" s="118" t="s">
        <v>38</v>
      </c>
      <c r="C15" s="119" t="s">
        <v>192</v>
      </c>
      <c r="D15" s="120">
        <v>711</v>
      </c>
      <c r="E15" s="120">
        <v>611</v>
      </c>
      <c r="F15" s="120">
        <v>530</v>
      </c>
      <c r="G15" s="120">
        <v>470</v>
      </c>
      <c r="H15" s="120">
        <v>427</v>
      </c>
      <c r="I15" s="120">
        <v>355</v>
      </c>
      <c r="J15" s="120">
        <v>330</v>
      </c>
      <c r="K15" s="120">
        <v>314</v>
      </c>
      <c r="L15" s="120">
        <v>267</v>
      </c>
      <c r="M15" s="121">
        <v>158</v>
      </c>
      <c r="N15" s="80"/>
    </row>
    <row r="16" spans="1:14" ht="18.75" customHeight="1" thickBot="1" x14ac:dyDescent="0.5">
      <c r="A16" s="80"/>
      <c r="B16" s="122" t="s">
        <v>44</v>
      </c>
      <c r="C16" s="123"/>
      <c r="D16" s="124">
        <v>65816</v>
      </c>
      <c r="E16" s="124">
        <v>64182</v>
      </c>
      <c r="F16" s="124">
        <v>62884</v>
      </c>
      <c r="G16" s="124">
        <v>60282</v>
      </c>
      <c r="H16" s="124">
        <v>57471</v>
      </c>
      <c r="I16" s="124">
        <v>53193</v>
      </c>
      <c r="J16" s="124">
        <v>50919</v>
      </c>
      <c r="K16" s="125">
        <v>45255</v>
      </c>
      <c r="L16" s="125">
        <v>41421</v>
      </c>
      <c r="M16" s="126">
        <v>37923</v>
      </c>
      <c r="N16" s="80"/>
    </row>
    <row r="17" spans="1:14" ht="18.75" customHeight="1" x14ac:dyDescent="0.45">
      <c r="A17" s="80"/>
      <c r="B17" s="127"/>
      <c r="C17" s="128"/>
      <c r="D17" s="128"/>
      <c r="E17" s="129"/>
      <c r="F17" s="129"/>
      <c r="G17" s="129"/>
      <c r="H17" s="129"/>
      <c r="I17" s="129"/>
      <c r="J17" s="129"/>
      <c r="K17" s="129"/>
      <c r="L17" s="80"/>
      <c r="M17" s="80"/>
      <c r="N17" s="80"/>
    </row>
  </sheetData>
  <mergeCells count="3">
    <mergeCell ref="B1:M1"/>
    <mergeCell ref="B2:M2"/>
    <mergeCell ref="B3:M3"/>
  </mergeCells>
  <printOptions horizontalCentered="1"/>
  <pageMargins left="0.5" right="0.5" top="0.65" bottom="0.5" header="0.51180555555555596" footer="0.51180555555555596"/>
  <pageSetup scale="83"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74A2B41FFD9394FA5854E9E5991876B" ma:contentTypeVersion="7" ma:contentTypeDescription="Create a new document." ma:contentTypeScope="" ma:versionID="adda5033165f1472ee55bca7b8d842f5">
  <xsd:schema xmlns:xsd="http://www.w3.org/2001/XMLSchema" xmlns:xs="http://www.w3.org/2001/XMLSchema" xmlns:p="http://schemas.microsoft.com/office/2006/metadata/properties" xmlns:ns1="http://schemas.microsoft.com/sharepoint/v3" xmlns:ns2="99872e03-061c-4657-866a-0156691a72c1" xmlns:ns3="fd47a0b5-80ad-4ca9-a91c-477460e8bd91" targetNamespace="http://schemas.microsoft.com/office/2006/metadata/properties" ma:root="true" ma:fieldsID="66dc08b7fcbd9f004aaf86458dcf7d70" ns1:_="" ns2:_="" ns3:_="">
    <xsd:import namespace="http://schemas.microsoft.com/sharepoint/v3"/>
    <xsd:import namespace="99872e03-061c-4657-866a-0156691a72c1"/>
    <xsd:import namespace="fd47a0b5-80ad-4ca9-a91c-477460e8bd91"/>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9872e03-061c-4657-866a-0156691a72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d47a0b5-80ad-4ca9-a91c-477460e8bd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B7E21A1-C230-4CB6-8A81-669E4690B392}">
  <ds:schemaRefs>
    <ds:schemaRef ds:uri="http://purl.org/dc/dcmitype/"/>
    <ds:schemaRef ds:uri="http://purl.org/dc/elements/1.1/"/>
    <ds:schemaRef ds:uri="http://schemas.microsoft.com/office/2006/documentManagement/types"/>
    <ds:schemaRef ds:uri="http://schemas.microsoft.com/office/infopath/2007/PartnerControls"/>
    <ds:schemaRef ds:uri="http://schemas.microsoft.com/sharepoint/v3"/>
    <ds:schemaRef ds:uri="99872e03-061c-4657-866a-0156691a72c1"/>
    <ds:schemaRef ds:uri="http://purl.org/dc/terms/"/>
    <ds:schemaRef ds:uri="fd47a0b5-80ad-4ca9-a91c-477460e8bd91"/>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D9D9D369-5D6C-4523-9895-946F7B4792AD}">
  <ds:schemaRefs>
    <ds:schemaRef ds:uri="http://schemas.microsoft.com/sharepoint/v3/contenttype/forms"/>
  </ds:schemaRefs>
</ds:datastoreItem>
</file>

<file path=customXml/itemProps3.xml><?xml version="1.0" encoding="utf-8"?>
<ds:datastoreItem xmlns:ds="http://schemas.openxmlformats.org/officeDocument/2006/customXml" ds:itemID="{0DA7E79E-EB9F-42F5-B0EE-92F8CDF248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9872e03-061c-4657-866a-0156691a72c1"/>
    <ds:schemaRef ds:uri="fd47a0b5-80ad-4ca9-a91c-477460e8bd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18</vt:i4>
      </vt:variant>
    </vt:vector>
  </HeadingPairs>
  <TitlesOfParts>
    <vt:vector size="36" baseType="lpstr">
      <vt:lpstr>1.1</vt:lpstr>
      <vt:lpstr>1.1 F</vt:lpstr>
      <vt:lpstr>1.2</vt:lpstr>
      <vt:lpstr>1.2 F</vt:lpstr>
      <vt:lpstr>1.3</vt:lpstr>
      <vt:lpstr>1.3 F</vt:lpstr>
      <vt:lpstr>1.4</vt:lpstr>
      <vt:lpstr>1.4 F</vt:lpstr>
      <vt:lpstr>1.5</vt:lpstr>
      <vt:lpstr>1.5 F</vt:lpstr>
      <vt:lpstr>1.6</vt:lpstr>
      <vt:lpstr>1.7</vt:lpstr>
      <vt:lpstr>1.8</vt:lpstr>
      <vt:lpstr>1.9</vt:lpstr>
      <vt:lpstr>1.10</vt:lpstr>
      <vt:lpstr>1.11</vt:lpstr>
      <vt:lpstr>1.12</vt:lpstr>
      <vt:lpstr>1.13</vt:lpstr>
      <vt:lpstr>'1.9'!_____xlnm.Print_Area</vt:lpstr>
      <vt:lpstr>'1.10'!____xlnm.Print_Area</vt:lpstr>
      <vt:lpstr>'1.6'!___xlnm.Print_Area</vt:lpstr>
      <vt:lpstr>'1.13'!__xlnm.Print_Area</vt:lpstr>
      <vt:lpstr>'1.6'!_ftn1</vt:lpstr>
      <vt:lpstr>'1.1'!Print_Area</vt:lpstr>
      <vt:lpstr>'1.1 F'!Print_Area</vt:lpstr>
      <vt:lpstr>'1.10'!Print_Area</vt:lpstr>
      <vt:lpstr>'1.11'!Print_Area</vt:lpstr>
      <vt:lpstr>'1.2'!Print_Area</vt:lpstr>
      <vt:lpstr>'1.2 F'!Print_Area</vt:lpstr>
      <vt:lpstr>'1.3'!Print_Area</vt:lpstr>
      <vt:lpstr>'1.4'!Print_Area</vt:lpstr>
      <vt:lpstr>'1.5'!Print_Area</vt:lpstr>
      <vt:lpstr>'1.6'!Print_Area</vt:lpstr>
      <vt:lpstr>'1.7'!Print_Area</vt:lpstr>
      <vt:lpstr>'1.8'!Print_Area</vt:lpstr>
      <vt:lpstr>'1.9'!Print_Area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Steven Kauffman</dc:creator>
  <cp:keywords/>
  <dc:description/>
  <cp:lastModifiedBy>Tanner Hinkel</cp:lastModifiedBy>
  <cp:revision/>
  <cp:lastPrinted>2023-02-07T16:22:56Z</cp:lastPrinted>
  <dcterms:created xsi:type="dcterms:W3CDTF">2016-09-30T14:39:14Z</dcterms:created>
  <dcterms:modified xsi:type="dcterms:W3CDTF">2023-02-21T19:40:10Z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0x010100D74A2B41FFD9394FA5854E9E5991876B</vt:lpwstr>
  </property>
</Properties>
</file>