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Files 2 4.29.14\TY 2023-2024 RoR ILEC TRPs\"/>
    </mc:Choice>
  </mc:AlternateContent>
  <xr:revisionPtr revIDLastSave="0" documentId="13_ncr:1_{D4AC39F0-DB0C-45C2-98EA-EDC1B5C0F483}" xr6:coauthVersionLast="47" xr6:coauthVersionMax="47" xr10:uidLastSave="{00000000-0000-0000-0000-000000000000}"/>
  <bookViews>
    <workbookView xWindow="-48" yWindow="-48" windowWidth="23136" windowHeight="12456" tabRatio="894" xr2:uid="{00000000-000D-0000-FFFF-FFFF00000000}"/>
  </bookViews>
  <sheets>
    <sheet name="2023 Eligible Recovery Summary " sheetId="22" r:id="rId1"/>
    <sheet name="2023 RoR ILEC Interstate Rates" sheetId="26" r:id="rId2"/>
    <sheet name="2023 RoR ILEC Intrastate Rates" sheetId="10" r:id="rId3"/>
    <sheet name="2023 RoR ILEC Rec. Comp. Rates" sheetId="27" r:id="rId4"/>
  </sheets>
  <definedNames>
    <definedName name="_xlnm.Print_Area" localSheetId="0">'2023 Eligible Recovery Summary '!$A$1:$A$40</definedName>
    <definedName name="_xlnm.Print_Area" localSheetId="1">'2023 RoR ILEC Interstate Rates'!$A$1:$D$117</definedName>
    <definedName name="_xlnm.Print_Area" localSheetId="2">'2023 RoR ILEC Intrastate Rates'!$A$1:$E$56</definedName>
    <definedName name="_xlnm.Print_Area" localSheetId="3">'2023 RoR ILEC Rec. Comp. Rates'!$A$1:$G$38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38" i="22" l="1"/>
  <c r="AL37" i="22"/>
  <c r="AL36" i="22"/>
  <c r="AL35" i="22"/>
  <c r="AL34" i="22"/>
  <c r="AL33" i="22"/>
  <c r="AL32" i="22"/>
  <c r="AL31" i="22"/>
  <c r="AL30" i="22"/>
  <c r="AL29" i="22"/>
  <c r="AL28" i="22"/>
  <c r="AL27" i="22"/>
  <c r="AL26" i="22"/>
  <c r="AL25" i="22"/>
  <c r="AL24" i="22"/>
  <c r="AL23" i="22"/>
  <c r="AL22" i="22"/>
  <c r="AL21" i="22"/>
  <c r="AL20" i="22"/>
  <c r="AL19" i="22"/>
  <c r="AL18" i="22"/>
  <c r="AL17" i="22"/>
  <c r="AL16" i="22"/>
  <c r="AL15" i="22"/>
  <c r="AL14" i="22"/>
  <c r="AL13" i="22"/>
  <c r="AL12" i="22"/>
  <c r="AL11" i="22"/>
  <c r="AL10" i="22"/>
  <c r="E29" i="27"/>
  <c r="D29" i="27"/>
  <c r="C29" i="27"/>
  <c r="E22" i="27"/>
  <c r="D22" i="27"/>
  <c r="C22" i="27"/>
  <c r="E21" i="27"/>
  <c r="D21" i="27"/>
  <c r="C21" i="27"/>
  <c r="E20" i="27"/>
  <c r="D20" i="27"/>
  <c r="C20" i="27"/>
  <c r="E19" i="27"/>
  <c r="D19" i="27"/>
  <c r="C19" i="27"/>
  <c r="J10" i="10"/>
  <c r="H10" i="10"/>
  <c r="F10" i="10"/>
  <c r="Q102" i="26"/>
  <c r="N102" i="26"/>
  <c r="G102" i="26"/>
  <c r="O87" i="26"/>
  <c r="H53" i="26"/>
  <c r="H52" i="26"/>
  <c r="H51" i="26"/>
  <c r="H50" i="26"/>
  <c r="H49" i="26"/>
  <c r="H41" i="26"/>
  <c r="H40" i="26"/>
  <c r="H39" i="26"/>
  <c r="H38" i="26"/>
  <c r="H37" i="26"/>
  <c r="H88" i="26"/>
  <c r="H87" i="26"/>
  <c r="N61" i="26" l="1"/>
  <c r="L61" i="26"/>
  <c r="G61" i="26"/>
  <c r="N53" i="26" l="1"/>
  <c r="N52" i="26"/>
  <c r="N51" i="26"/>
  <c r="N50" i="26"/>
  <c r="N49" i="26"/>
  <c r="L53" i="26"/>
  <c r="L52" i="26"/>
  <c r="L51" i="26"/>
  <c r="L50" i="26"/>
  <c r="L49" i="26"/>
  <c r="G53" i="26"/>
  <c r="G52" i="26"/>
  <c r="G51" i="26"/>
  <c r="G50" i="26"/>
  <c r="G49" i="26"/>
  <c r="N41" i="26"/>
  <c r="N40" i="26"/>
  <c r="N39" i="26"/>
  <c r="N38" i="26"/>
  <c r="N37" i="26"/>
  <c r="L41" i="26"/>
  <c r="L40" i="26"/>
  <c r="L39" i="26"/>
  <c r="L38" i="26"/>
  <c r="L37" i="26"/>
  <c r="G41" i="26"/>
  <c r="G40" i="26"/>
  <c r="G39" i="26"/>
  <c r="G38" i="26"/>
  <c r="G37" i="26"/>
  <c r="F19" i="26"/>
  <c r="H19" i="26"/>
  <c r="J19" i="26"/>
  <c r="F17" i="26"/>
  <c r="BJ38" i="22"/>
  <c r="BJ37" i="22"/>
  <c r="BJ36" i="22"/>
  <c r="BJ35" i="22"/>
  <c r="BJ34" i="22"/>
  <c r="BJ33" i="22"/>
  <c r="BJ32" i="22"/>
  <c r="BJ31" i="22"/>
  <c r="BJ30" i="22"/>
  <c r="BJ29" i="22"/>
  <c r="BJ28" i="22"/>
  <c r="BJ27" i="22"/>
  <c r="BJ26" i="22"/>
  <c r="BJ25" i="22"/>
  <c r="BJ24" i="22"/>
  <c r="BJ23" i="22"/>
  <c r="BJ22" i="22"/>
  <c r="BJ21" i="22"/>
  <c r="BJ20" i="22"/>
  <c r="BJ19" i="22"/>
  <c r="BJ18" i="22"/>
  <c r="BJ17" i="22"/>
  <c r="BJ16" i="22"/>
  <c r="BJ15" i="22"/>
  <c r="BJ14" i="22"/>
  <c r="BJ13" i="22"/>
  <c r="BJ12" i="22"/>
  <c r="BJ11" i="22"/>
  <c r="BJ10" i="22"/>
  <c r="BE38" i="22"/>
  <c r="BE37" i="22"/>
  <c r="BE36" i="22"/>
  <c r="BE35" i="22"/>
  <c r="BE34" i="22"/>
  <c r="BE33" i="22"/>
  <c r="BE32" i="22"/>
  <c r="BE31" i="22"/>
  <c r="BE30" i="22"/>
  <c r="BE29" i="22"/>
  <c r="BE28" i="22"/>
  <c r="BE27" i="22"/>
  <c r="BE26" i="22"/>
  <c r="BE25" i="22"/>
  <c r="BE24" i="22"/>
  <c r="BE23" i="22"/>
  <c r="BE22" i="22"/>
  <c r="BE21" i="22"/>
  <c r="BE20" i="22"/>
  <c r="BE19" i="22"/>
  <c r="BE18" i="22"/>
  <c r="BE17" i="22"/>
  <c r="BE16" i="22"/>
  <c r="BE15" i="22"/>
  <c r="BE14" i="22"/>
  <c r="BE13" i="22"/>
  <c r="BE12" i="22"/>
  <c r="BE11" i="22"/>
  <c r="BE10" i="22"/>
  <c r="R9" i="22" l="1"/>
  <c r="Q9" i="22"/>
  <c r="B1" i="27"/>
  <c r="B2" i="27"/>
  <c r="B3" i="27"/>
  <c r="B4" i="27"/>
  <c r="B23" i="27"/>
  <c r="C11" i="27"/>
  <c r="E11" i="27"/>
  <c r="G11" i="27"/>
  <c r="C23" i="27" l="1"/>
  <c r="C9" i="27" s="1"/>
  <c r="C13" i="27" s="1"/>
  <c r="D23" i="27"/>
  <c r="E9" i="27" s="1"/>
  <c r="E13" i="27" s="1"/>
  <c r="E23" i="27"/>
  <c r="G9" i="27" s="1"/>
  <c r="G13" i="27" s="1"/>
  <c r="J13" i="10" l="1"/>
  <c r="L94" i="26"/>
  <c r="N94" i="26" s="1"/>
  <c r="J94" i="26"/>
  <c r="H94" i="26"/>
  <c r="O94" i="26" s="1"/>
  <c r="Q94" i="26" s="1"/>
  <c r="N93" i="26"/>
  <c r="L93" i="26"/>
  <c r="H93" i="26"/>
  <c r="J93" i="26" s="1"/>
  <c r="L92" i="26"/>
  <c r="N92" i="26" s="1"/>
  <c r="J92" i="26"/>
  <c r="H92" i="26"/>
  <c r="O92" i="26" s="1"/>
  <c r="Q92" i="26" s="1"/>
  <c r="N91" i="26"/>
  <c r="L91" i="26"/>
  <c r="H91" i="26"/>
  <c r="J91" i="26" s="1"/>
  <c r="L90" i="26"/>
  <c r="N90" i="26" s="1"/>
  <c r="J90" i="26"/>
  <c r="H90" i="26"/>
  <c r="O90" i="26" s="1"/>
  <c r="Q90" i="26" s="1"/>
  <c r="G94" i="26"/>
  <c r="G93" i="26"/>
  <c r="G92" i="26"/>
  <c r="G91" i="26"/>
  <c r="G90" i="26"/>
  <c r="O91" i="26" l="1"/>
  <c r="Q91" i="26" s="1"/>
  <c r="O93" i="26"/>
  <c r="Q93" i="26" s="1"/>
  <c r="O88" i="26" l="1"/>
  <c r="H100" i="26" l="1"/>
  <c r="O100" i="26" s="1"/>
  <c r="H99" i="26"/>
  <c r="O99" i="26" s="1"/>
  <c r="H98" i="26"/>
  <c r="O98" i="26" s="1"/>
  <c r="H97" i="26"/>
  <c r="O97" i="26" s="1"/>
  <c r="H96" i="26"/>
  <c r="O96" i="26" s="1"/>
  <c r="H85" i="26"/>
  <c r="O85" i="26" s="1"/>
  <c r="H84" i="26"/>
  <c r="O84" i="26" s="1"/>
  <c r="H83" i="26"/>
  <c r="O83" i="26" s="1"/>
  <c r="H82" i="26"/>
  <c r="O82" i="26" s="1"/>
  <c r="H81" i="26"/>
  <c r="O81" i="26" s="1"/>
  <c r="H79" i="26"/>
  <c r="O79" i="26" s="1"/>
  <c r="H78" i="26"/>
  <c r="O78" i="26" s="1"/>
  <c r="H77" i="26"/>
  <c r="O77" i="26" s="1"/>
  <c r="H76" i="26"/>
  <c r="O76" i="26" s="1"/>
  <c r="H75" i="26"/>
  <c r="O75" i="26" s="1"/>
  <c r="H73" i="26"/>
  <c r="O73" i="26" s="1"/>
  <c r="H72" i="26"/>
  <c r="O72" i="26" s="1"/>
  <c r="H71" i="26"/>
  <c r="O71" i="26" s="1"/>
  <c r="H70" i="26"/>
  <c r="O70" i="26" s="1"/>
  <c r="H69" i="26"/>
  <c r="O69" i="26" s="1"/>
  <c r="H67" i="26"/>
  <c r="O67" i="26" s="1"/>
  <c r="H66" i="26"/>
  <c r="O66" i="26" s="1"/>
  <c r="H65" i="26"/>
  <c r="O65" i="26" s="1"/>
  <c r="H64" i="26"/>
  <c r="O64" i="26" s="1"/>
  <c r="H63" i="26"/>
  <c r="O63" i="26" s="1"/>
  <c r="H59" i="26"/>
  <c r="O59" i="26" s="1"/>
  <c r="H58" i="26"/>
  <c r="O58" i="26" s="1"/>
  <c r="H57" i="26"/>
  <c r="O57" i="26" s="1"/>
  <c r="H56" i="26"/>
  <c r="O56" i="26" s="1"/>
  <c r="H55" i="26"/>
  <c r="O55" i="26" s="1"/>
  <c r="H47" i="26"/>
  <c r="O47" i="26" s="1"/>
  <c r="H46" i="26"/>
  <c r="O46" i="26" s="1"/>
  <c r="H45" i="26"/>
  <c r="O45" i="26" s="1"/>
  <c r="H44" i="26"/>
  <c r="O44" i="26" s="1"/>
  <c r="H43" i="26"/>
  <c r="O43" i="26" s="1"/>
  <c r="H35" i="26"/>
  <c r="O35" i="26" s="1"/>
  <c r="H34" i="26"/>
  <c r="O34" i="26" s="1"/>
  <c r="H33" i="26"/>
  <c r="O33" i="26" s="1"/>
  <c r="H32" i="26"/>
  <c r="O32" i="26" s="1"/>
  <c r="H31" i="26"/>
  <c r="O31" i="26" s="1"/>
  <c r="L100" i="26" l="1"/>
  <c r="N100" i="26" s="1"/>
  <c r="L99" i="26"/>
  <c r="N99" i="26" s="1"/>
  <c r="L98" i="26"/>
  <c r="N98" i="26" s="1"/>
  <c r="L97" i="26"/>
  <c r="N97" i="26" s="1"/>
  <c r="L96" i="26"/>
  <c r="N96" i="26" s="1"/>
  <c r="L88" i="26"/>
  <c r="N88" i="26" s="1"/>
  <c r="L87" i="26"/>
  <c r="N87" i="26" s="1"/>
  <c r="L85" i="26"/>
  <c r="N85" i="26" s="1"/>
  <c r="L84" i="26"/>
  <c r="N84" i="26" s="1"/>
  <c r="L83" i="26"/>
  <c r="N83" i="26" s="1"/>
  <c r="L82" i="26"/>
  <c r="N82" i="26" s="1"/>
  <c r="L81" i="26"/>
  <c r="N81" i="26" s="1"/>
  <c r="L79" i="26"/>
  <c r="N79" i="26" s="1"/>
  <c r="L78" i="26"/>
  <c r="N78" i="26" s="1"/>
  <c r="L77" i="26"/>
  <c r="N77" i="26" s="1"/>
  <c r="L76" i="26"/>
  <c r="N76" i="26" s="1"/>
  <c r="L75" i="26"/>
  <c r="N75" i="26" s="1"/>
  <c r="L73" i="26"/>
  <c r="N73" i="26" s="1"/>
  <c r="L72" i="26"/>
  <c r="N72" i="26" s="1"/>
  <c r="L71" i="26"/>
  <c r="N71" i="26" s="1"/>
  <c r="L70" i="26"/>
  <c r="N70" i="26" s="1"/>
  <c r="L69" i="26"/>
  <c r="N69" i="26" s="1"/>
  <c r="L67" i="26"/>
  <c r="N67" i="26" s="1"/>
  <c r="L66" i="26"/>
  <c r="N66" i="26" s="1"/>
  <c r="L65" i="26"/>
  <c r="N65" i="26" s="1"/>
  <c r="L64" i="26"/>
  <c r="N64" i="26" s="1"/>
  <c r="L63" i="26"/>
  <c r="N63" i="26" s="1"/>
  <c r="L59" i="26"/>
  <c r="N59" i="26" s="1"/>
  <c r="L58" i="26"/>
  <c r="N58" i="26" s="1"/>
  <c r="L57" i="26"/>
  <c r="N57" i="26" s="1"/>
  <c r="L56" i="26"/>
  <c r="N56" i="26" s="1"/>
  <c r="L55" i="26"/>
  <c r="N55" i="26" s="1"/>
  <c r="L47" i="26"/>
  <c r="N47" i="26" s="1"/>
  <c r="L46" i="26"/>
  <c r="N46" i="26" s="1"/>
  <c r="L45" i="26"/>
  <c r="N45" i="26" s="1"/>
  <c r="L44" i="26"/>
  <c r="N44" i="26" s="1"/>
  <c r="L43" i="26"/>
  <c r="N43" i="26" s="1"/>
  <c r="L35" i="26"/>
  <c r="N35" i="26" s="1"/>
  <c r="L34" i="26"/>
  <c r="N34" i="26" s="1"/>
  <c r="L33" i="26"/>
  <c r="N33" i="26" s="1"/>
  <c r="L32" i="26"/>
  <c r="N32" i="26" s="1"/>
  <c r="L31" i="26"/>
  <c r="N31" i="26" s="1"/>
  <c r="J61" i="26"/>
  <c r="J53" i="26"/>
  <c r="J52" i="26"/>
  <c r="J51" i="26"/>
  <c r="J50" i="26"/>
  <c r="J49" i="26"/>
  <c r="J41" i="26"/>
  <c r="J40" i="26"/>
  <c r="J39" i="26"/>
  <c r="J38" i="26"/>
  <c r="J37" i="26"/>
  <c r="P9" i="22" l="1"/>
  <c r="O9" i="22"/>
  <c r="AK9" i="22"/>
  <c r="AJ9" i="22"/>
  <c r="AL9" i="22" s="1"/>
  <c r="C4" i="10" l="1"/>
  <c r="Q61" i="26"/>
  <c r="Q47" i="26" l="1"/>
  <c r="Q46" i="26"/>
  <c r="Q45" i="26"/>
  <c r="Q44" i="26"/>
  <c r="Q43" i="26"/>
  <c r="Q35" i="26"/>
  <c r="Q34" i="26"/>
  <c r="Q33" i="26"/>
  <c r="Q32" i="26"/>
  <c r="Q31" i="26"/>
  <c r="Q100" i="26"/>
  <c r="J100" i="26"/>
  <c r="G100" i="26"/>
  <c r="Q99" i="26"/>
  <c r="J99" i="26"/>
  <c r="G99" i="26"/>
  <c r="Q98" i="26"/>
  <c r="J98" i="26"/>
  <c r="G98" i="26"/>
  <c r="Q97" i="26"/>
  <c r="J97" i="26"/>
  <c r="G97" i="26"/>
  <c r="Q96" i="26"/>
  <c r="J96" i="26"/>
  <c r="G96" i="26"/>
  <c r="Q88" i="26"/>
  <c r="J88" i="26"/>
  <c r="G88" i="26"/>
  <c r="Q87" i="26"/>
  <c r="J87" i="26"/>
  <c r="G87" i="26"/>
  <c r="Q85" i="26"/>
  <c r="J85" i="26"/>
  <c r="G85" i="26"/>
  <c r="Q84" i="26"/>
  <c r="J84" i="26"/>
  <c r="G84" i="26"/>
  <c r="Q83" i="26"/>
  <c r="J83" i="26"/>
  <c r="G83" i="26"/>
  <c r="Q82" i="26"/>
  <c r="J82" i="26"/>
  <c r="G82" i="26"/>
  <c r="Q81" i="26"/>
  <c r="J81" i="26"/>
  <c r="G81" i="26"/>
  <c r="Q79" i="26"/>
  <c r="J79" i="26"/>
  <c r="G79" i="26"/>
  <c r="Q78" i="26"/>
  <c r="J78" i="26"/>
  <c r="G78" i="26"/>
  <c r="Q77" i="26"/>
  <c r="J77" i="26"/>
  <c r="G77" i="26"/>
  <c r="Q76" i="26"/>
  <c r="J76" i="26"/>
  <c r="G76" i="26"/>
  <c r="Q75" i="26"/>
  <c r="J75" i="26"/>
  <c r="G75" i="26"/>
  <c r="Q73" i="26"/>
  <c r="J73" i="26"/>
  <c r="G73" i="26"/>
  <c r="Q72" i="26"/>
  <c r="J72" i="26"/>
  <c r="G72" i="26"/>
  <c r="Q71" i="26"/>
  <c r="J71" i="26"/>
  <c r="G71" i="26"/>
  <c r="Q70" i="26"/>
  <c r="J70" i="26"/>
  <c r="G70" i="26"/>
  <c r="Q69" i="26"/>
  <c r="J69" i="26"/>
  <c r="G69" i="26"/>
  <c r="Q67" i="26"/>
  <c r="J67" i="26"/>
  <c r="G67" i="26"/>
  <c r="Q66" i="26"/>
  <c r="J66" i="26"/>
  <c r="G66" i="26"/>
  <c r="Q65" i="26"/>
  <c r="J65" i="26"/>
  <c r="G65" i="26"/>
  <c r="Q64" i="26"/>
  <c r="J64" i="26"/>
  <c r="G64" i="26"/>
  <c r="Q63" i="26"/>
  <c r="J63" i="26"/>
  <c r="G63" i="26"/>
  <c r="Q59" i="26"/>
  <c r="J59" i="26"/>
  <c r="G59" i="26"/>
  <c r="Q58" i="26"/>
  <c r="J58" i="26"/>
  <c r="G58" i="26"/>
  <c r="Q57" i="26"/>
  <c r="J57" i="26"/>
  <c r="G57" i="26"/>
  <c r="Q56" i="26"/>
  <c r="J56" i="26"/>
  <c r="G56" i="26"/>
  <c r="Q55" i="26"/>
  <c r="J55" i="26"/>
  <c r="G55" i="26"/>
  <c r="J47" i="26"/>
  <c r="G47" i="26"/>
  <c r="J46" i="26"/>
  <c r="G46" i="26"/>
  <c r="J45" i="26"/>
  <c r="G45" i="26"/>
  <c r="J44" i="26"/>
  <c r="G44" i="26"/>
  <c r="J43" i="26"/>
  <c r="G43" i="26"/>
  <c r="J35" i="26"/>
  <c r="G35" i="26"/>
  <c r="J34" i="26"/>
  <c r="G34" i="26"/>
  <c r="J33" i="26"/>
  <c r="G33" i="26"/>
  <c r="J32" i="26"/>
  <c r="G32" i="26"/>
  <c r="J31" i="26"/>
  <c r="G31" i="26"/>
  <c r="J17" i="26"/>
  <c r="H17" i="26"/>
  <c r="F18" i="26"/>
  <c r="J16" i="26"/>
  <c r="H16" i="26"/>
  <c r="H11" i="26"/>
  <c r="C3" i="26"/>
  <c r="C2" i="26"/>
  <c r="C1" i="26"/>
  <c r="F21" i="26" l="1"/>
  <c r="J102" i="26"/>
  <c r="H21" i="26" s="1"/>
  <c r="Y9" i="22"/>
  <c r="J18" i="26"/>
  <c r="J20" i="26" s="1"/>
  <c r="H18" i="26"/>
  <c r="H20" i="26" s="1"/>
  <c r="F20" i="26"/>
  <c r="J21" i="26"/>
  <c r="AR9" i="22" l="1"/>
  <c r="F23" i="26"/>
  <c r="B9" i="22" s="1"/>
  <c r="J22" i="26"/>
  <c r="D9" i="22"/>
  <c r="H23" i="26"/>
  <c r="W9" i="22" s="1"/>
  <c r="J23" i="26" l="1"/>
  <c r="AP9" i="22" s="1"/>
  <c r="BC9" i="22"/>
  <c r="T40" i="22" l="1"/>
  <c r="F11" i="10" l="1"/>
  <c r="C3" i="10" l="1"/>
  <c r="C2" i="10"/>
  <c r="C1" i="10"/>
  <c r="S38" i="22" l="1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BH38" i="22" l="1"/>
  <c r="BH37" i="22"/>
  <c r="BH36" i="22"/>
  <c r="BH35" i="22"/>
  <c r="BH34" i="22"/>
  <c r="BH33" i="22"/>
  <c r="BH32" i="22"/>
  <c r="BH31" i="22"/>
  <c r="BH30" i="22"/>
  <c r="BH29" i="22"/>
  <c r="BH28" i="22"/>
  <c r="BH27" i="22"/>
  <c r="BH26" i="22"/>
  <c r="BH25" i="22"/>
  <c r="BH24" i="22"/>
  <c r="BH23" i="22"/>
  <c r="BH22" i="22"/>
  <c r="BH21" i="22"/>
  <c r="BH20" i="22"/>
  <c r="BH19" i="22"/>
  <c r="BH18" i="22"/>
  <c r="BH17" i="22"/>
  <c r="BH16" i="22"/>
  <c r="BH15" i="22"/>
  <c r="BH14" i="22"/>
  <c r="BH13" i="22"/>
  <c r="BH12" i="22"/>
  <c r="BH11" i="22"/>
  <c r="BH10" i="22"/>
  <c r="J9" i="10" l="1"/>
  <c r="J11" i="10" s="1"/>
  <c r="H9" i="10"/>
  <c r="H11" i="10" s="1"/>
  <c r="L40" i="10" l="1"/>
  <c r="N40" i="10" s="1"/>
  <c r="H40" i="10"/>
  <c r="J40" i="10" s="1"/>
  <c r="G40" i="10"/>
  <c r="O40" i="10" l="1"/>
  <c r="Q40" i="10" s="1"/>
  <c r="BF38" i="22" l="1"/>
  <c r="BB38" i="22"/>
  <c r="BB37" i="22"/>
  <c r="BF36" i="22"/>
  <c r="BB36" i="22"/>
  <c r="BB35" i="22"/>
  <c r="BF34" i="22"/>
  <c r="BB34" i="22"/>
  <c r="BB33" i="22"/>
  <c r="BF32" i="22"/>
  <c r="BB32" i="22"/>
  <c r="BB31" i="22"/>
  <c r="BF30" i="22"/>
  <c r="BB30" i="22"/>
  <c r="BB29" i="22"/>
  <c r="BF28" i="22"/>
  <c r="BB28" i="22"/>
  <c r="BB27" i="22"/>
  <c r="BF26" i="22"/>
  <c r="BB26" i="22"/>
  <c r="BB25" i="22"/>
  <c r="BF24" i="22"/>
  <c r="BB24" i="22"/>
  <c r="BB23" i="22"/>
  <c r="BF22" i="22"/>
  <c r="BB22" i="22"/>
  <c r="BB21" i="22"/>
  <c r="BF20" i="22"/>
  <c r="BB20" i="22"/>
  <c r="BB19" i="22"/>
  <c r="BF18" i="22"/>
  <c r="BB18" i="22"/>
  <c r="BB17" i="22"/>
  <c r="BF16" i="22"/>
  <c r="BB16" i="22"/>
  <c r="BB15" i="22"/>
  <c r="BF14" i="22"/>
  <c r="BB14" i="22"/>
  <c r="BB13" i="22"/>
  <c r="BF12" i="22"/>
  <c r="BB12" i="22"/>
  <c r="BB11" i="22"/>
  <c r="BF10" i="22"/>
  <c r="BB10" i="22"/>
  <c r="BG10" i="22" l="1"/>
  <c r="BG12" i="22"/>
  <c r="BG14" i="22"/>
  <c r="BG16" i="22"/>
  <c r="BG18" i="22"/>
  <c r="BG20" i="22"/>
  <c r="BG22" i="22"/>
  <c r="BG24" i="22"/>
  <c r="BG26" i="22"/>
  <c r="BG28" i="22"/>
  <c r="BG30" i="22"/>
  <c r="BG32" i="22"/>
  <c r="BG34" i="22"/>
  <c r="BG36" i="22"/>
  <c r="BG38" i="22"/>
  <c r="BF11" i="22"/>
  <c r="BG11" i="22" s="1"/>
  <c r="BF13" i="22"/>
  <c r="BG13" i="22" s="1"/>
  <c r="BF15" i="22"/>
  <c r="BG15" i="22" s="1"/>
  <c r="BF17" i="22"/>
  <c r="BG17" i="22" s="1"/>
  <c r="BF19" i="22"/>
  <c r="BG19" i="22" s="1"/>
  <c r="BF21" i="22"/>
  <c r="BG21" i="22" s="1"/>
  <c r="BF23" i="22"/>
  <c r="BG23" i="22" s="1"/>
  <c r="BF25" i="22"/>
  <c r="BG25" i="22" s="1"/>
  <c r="BF27" i="22"/>
  <c r="BG27" i="22" s="1"/>
  <c r="BF29" i="22"/>
  <c r="BG29" i="22" s="1"/>
  <c r="BF31" i="22"/>
  <c r="BG31" i="22" s="1"/>
  <c r="BF33" i="22"/>
  <c r="BG33" i="22" s="1"/>
  <c r="BF35" i="22"/>
  <c r="BG35" i="22" s="1"/>
  <c r="BF37" i="22"/>
  <c r="BG37" i="22" s="1"/>
  <c r="L52" i="10" l="1"/>
  <c r="L51" i="10"/>
  <c r="L50" i="10"/>
  <c r="L49" i="10"/>
  <c r="L48" i="10"/>
  <c r="L46" i="10"/>
  <c r="L45" i="10"/>
  <c r="L44" i="10"/>
  <c r="L43" i="10"/>
  <c r="L42" i="10"/>
  <c r="L39" i="10"/>
  <c r="L38" i="10"/>
  <c r="L37" i="10"/>
  <c r="L36" i="10"/>
  <c r="L33" i="10"/>
  <c r="L32" i="10"/>
  <c r="L31" i="10"/>
  <c r="L30" i="10"/>
  <c r="L29" i="10"/>
  <c r="L27" i="10"/>
  <c r="L26" i="10"/>
  <c r="L25" i="10"/>
  <c r="L24" i="10"/>
  <c r="L23" i="10"/>
  <c r="AI38" i="22" l="1"/>
  <c r="AI37" i="22"/>
  <c r="AI36" i="22"/>
  <c r="AI35" i="22"/>
  <c r="AI34" i="22"/>
  <c r="AI33" i="22"/>
  <c r="AI32" i="22"/>
  <c r="AI31" i="22"/>
  <c r="AI30" i="22"/>
  <c r="AI29" i="22"/>
  <c r="AI28" i="22"/>
  <c r="AI27" i="22"/>
  <c r="AI26" i="22"/>
  <c r="AI25" i="22"/>
  <c r="AI24" i="22"/>
  <c r="AI23" i="22"/>
  <c r="AI22" i="22"/>
  <c r="AI21" i="22"/>
  <c r="AI20" i="22"/>
  <c r="AI19" i="22"/>
  <c r="AI18" i="22"/>
  <c r="AI17" i="22"/>
  <c r="AI16" i="22"/>
  <c r="AI15" i="22"/>
  <c r="AI14" i="22"/>
  <c r="AI13" i="22"/>
  <c r="AI12" i="22"/>
  <c r="AI11" i="22"/>
  <c r="AI10" i="22"/>
  <c r="AN11" i="22" l="1"/>
  <c r="AN12" i="22"/>
  <c r="AN13" i="22"/>
  <c r="AN14" i="22"/>
  <c r="AN15" i="22"/>
  <c r="AN16" i="22"/>
  <c r="AN17" i="22"/>
  <c r="AN18" i="22"/>
  <c r="AN19" i="22"/>
  <c r="AN20" i="22"/>
  <c r="AN21" i="22"/>
  <c r="AN22" i="22"/>
  <c r="AN23" i="22"/>
  <c r="AN24" i="22"/>
  <c r="AN25" i="22"/>
  <c r="AN26" i="22"/>
  <c r="AN27" i="22"/>
  <c r="AN28" i="22"/>
  <c r="AN29" i="22"/>
  <c r="AN30" i="22"/>
  <c r="AN32" i="22"/>
  <c r="AN33" i="22"/>
  <c r="AN34" i="22"/>
  <c r="AN35" i="22"/>
  <c r="AN36" i="22"/>
  <c r="AN37" i="22"/>
  <c r="AN38" i="22"/>
  <c r="AN31" i="22"/>
  <c r="AN10" i="22"/>
  <c r="N38" i="22" l="1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33" i="10" l="1"/>
  <c r="N45" i="10"/>
  <c r="N36" i="10"/>
  <c r="N42" i="10"/>
  <c r="N37" i="10"/>
  <c r="N49" i="10"/>
  <c r="N32" i="10"/>
  <c r="N30" i="10"/>
  <c r="N29" i="10"/>
  <c r="N39" i="10"/>
  <c r="N51" i="10"/>
  <c r="N38" i="10"/>
  <c r="N46" i="10"/>
  <c r="N50" i="10"/>
  <c r="N25" i="10"/>
  <c r="N26" i="10"/>
  <c r="N43" i="10"/>
  <c r="N44" i="10"/>
  <c r="N23" i="10"/>
  <c r="N24" i="10"/>
  <c r="N48" i="10"/>
  <c r="N52" i="10"/>
  <c r="N27" i="10"/>
  <c r="N31" i="10"/>
  <c r="N54" i="10" l="1"/>
  <c r="G31" i="10"/>
  <c r="H31" i="10"/>
  <c r="G27" i="10"/>
  <c r="H27" i="10"/>
  <c r="G52" i="10"/>
  <c r="H52" i="10"/>
  <c r="G48" i="10"/>
  <c r="H48" i="10"/>
  <c r="G24" i="10"/>
  <c r="H24" i="10"/>
  <c r="O24" i="10" s="1"/>
  <c r="G23" i="10"/>
  <c r="H23" i="10"/>
  <c r="O23" i="10" s="1"/>
  <c r="G44" i="10"/>
  <c r="H44" i="10"/>
  <c r="G43" i="10"/>
  <c r="H43" i="10"/>
  <c r="G26" i="10"/>
  <c r="H26" i="10"/>
  <c r="G25" i="10"/>
  <c r="H25" i="10"/>
  <c r="G50" i="10"/>
  <c r="H50" i="10"/>
  <c r="G46" i="10"/>
  <c r="H46" i="10"/>
  <c r="G38" i="10"/>
  <c r="H38" i="10"/>
  <c r="G51" i="10"/>
  <c r="H51" i="10"/>
  <c r="G39" i="10"/>
  <c r="H39" i="10"/>
  <c r="G29" i="10"/>
  <c r="H29" i="10"/>
  <c r="G30" i="10"/>
  <c r="H30" i="10"/>
  <c r="G32" i="10"/>
  <c r="H32" i="10"/>
  <c r="G49" i="10"/>
  <c r="H49" i="10"/>
  <c r="G37" i="10"/>
  <c r="H37" i="10"/>
  <c r="G42" i="10"/>
  <c r="H42" i="10"/>
  <c r="G36" i="10"/>
  <c r="H36" i="10"/>
  <c r="G45" i="10"/>
  <c r="H45" i="10"/>
  <c r="G33" i="10"/>
  <c r="H33" i="10"/>
  <c r="G54" i="10" l="1"/>
  <c r="J33" i="10"/>
  <c r="O33" i="10"/>
  <c r="Q33" i="10" s="1"/>
  <c r="J45" i="10"/>
  <c r="O45" i="10"/>
  <c r="Q45" i="10" s="1"/>
  <c r="J36" i="10"/>
  <c r="O36" i="10"/>
  <c r="Q36" i="10" s="1"/>
  <c r="J42" i="10"/>
  <c r="O42" i="10"/>
  <c r="Q42" i="10" s="1"/>
  <c r="J37" i="10"/>
  <c r="O37" i="10"/>
  <c r="Q37" i="10" s="1"/>
  <c r="J49" i="10"/>
  <c r="O49" i="10"/>
  <c r="Q49" i="10" s="1"/>
  <c r="J32" i="10"/>
  <c r="O32" i="10"/>
  <c r="Q32" i="10" s="1"/>
  <c r="J30" i="10"/>
  <c r="O30" i="10"/>
  <c r="Q30" i="10" s="1"/>
  <c r="J29" i="10"/>
  <c r="O29" i="10"/>
  <c r="Q29" i="10" s="1"/>
  <c r="J39" i="10"/>
  <c r="O39" i="10"/>
  <c r="Q39" i="10" s="1"/>
  <c r="J51" i="10"/>
  <c r="O51" i="10"/>
  <c r="Q51" i="10" s="1"/>
  <c r="J38" i="10"/>
  <c r="O38" i="10"/>
  <c r="Q38" i="10" s="1"/>
  <c r="J46" i="10"/>
  <c r="O46" i="10"/>
  <c r="Q46" i="10" s="1"/>
  <c r="J50" i="10"/>
  <c r="O50" i="10"/>
  <c r="Q50" i="10" s="1"/>
  <c r="J25" i="10"/>
  <c r="O25" i="10"/>
  <c r="Q25" i="10" s="1"/>
  <c r="J26" i="10"/>
  <c r="O26" i="10"/>
  <c r="Q26" i="10" s="1"/>
  <c r="J43" i="10"/>
  <c r="O43" i="10"/>
  <c r="Q43" i="10" s="1"/>
  <c r="J44" i="10"/>
  <c r="O44" i="10"/>
  <c r="Q44" i="10" s="1"/>
  <c r="J23" i="10"/>
  <c r="Q23" i="10"/>
  <c r="J24" i="10"/>
  <c r="Q24" i="10"/>
  <c r="J48" i="10"/>
  <c r="O48" i="10"/>
  <c r="Q48" i="10" s="1"/>
  <c r="J52" i="10"/>
  <c r="O52" i="10"/>
  <c r="Q52" i="10" s="1"/>
  <c r="J27" i="10"/>
  <c r="O27" i="10"/>
  <c r="Q27" i="10" s="1"/>
  <c r="J31" i="10"/>
  <c r="O31" i="10"/>
  <c r="Q31" i="10" s="1"/>
  <c r="J54" i="10" l="1"/>
  <c r="Q54" i="10"/>
  <c r="H12" i="10" l="1"/>
  <c r="J12" i="10"/>
  <c r="F12" i="10" l="1"/>
  <c r="BD9" i="22"/>
  <c r="BE9" i="22" l="1"/>
  <c r="BJ9" i="22"/>
  <c r="BJ40" i="22" s="1"/>
  <c r="U38" i="22"/>
  <c r="U36" i="22"/>
  <c r="U34" i="22"/>
  <c r="U32" i="22"/>
  <c r="U30" i="22"/>
  <c r="U28" i="22"/>
  <c r="U26" i="22"/>
  <c r="U24" i="22"/>
  <c r="U22" i="22"/>
  <c r="U20" i="22"/>
  <c r="U18" i="22"/>
  <c r="U16" i="22"/>
  <c r="U14" i="22"/>
  <c r="U12" i="22"/>
  <c r="U10" i="22"/>
  <c r="U35" i="22"/>
  <c r="U31" i="22"/>
  <c r="U27" i="22"/>
  <c r="U23" i="22"/>
  <c r="U19" i="22"/>
  <c r="U15" i="22"/>
  <c r="U11" i="22"/>
  <c r="U37" i="22"/>
  <c r="U33" i="22"/>
  <c r="U29" i="22"/>
  <c r="U25" i="22"/>
  <c r="U21" i="22"/>
  <c r="U17" i="22"/>
  <c r="U13" i="22"/>
  <c r="S9" i="22" l="1"/>
  <c r="F14" i="10" l="1"/>
  <c r="C9" i="22" s="1"/>
  <c r="BH9" i="22" l="1"/>
  <c r="BH40" i="22" s="1"/>
  <c r="BF9" i="22"/>
  <c r="N9" i="22"/>
  <c r="N40" i="22" l="1"/>
  <c r="U9" i="22"/>
  <c r="U40" i="22" s="1"/>
  <c r="H14" i="10"/>
  <c r="X9" i="22" l="1"/>
  <c r="AI9" i="22" s="1"/>
  <c r="J14" i="10"/>
  <c r="AQ9" i="22" s="1"/>
  <c r="BB9" i="22" s="1"/>
  <c r="AI40" i="22" l="1"/>
  <c r="AN9" i="22"/>
  <c r="AN40" i="22" s="1"/>
  <c r="BB40" i="22"/>
  <c r="BG9" i="22"/>
  <c r="BG40" i="22" s="1"/>
</calcChain>
</file>

<file path=xl/sharedStrings.xml><?xml version="1.0" encoding="utf-8"?>
<sst xmlns="http://schemas.openxmlformats.org/spreadsheetml/2006/main" count="517" uniqueCount="295">
  <si>
    <t>FY 2011 Revenue</t>
  </si>
  <si>
    <t>Interstate Switched Access Rate Element</t>
  </si>
  <si>
    <t>Interstate Tariff Section</t>
  </si>
  <si>
    <t>USOC</t>
  </si>
  <si>
    <t>Most Recently Filed Interstate Switched Access Revenue Requirement</t>
  </si>
  <si>
    <t>Input</t>
  </si>
  <si>
    <t>** SIGNALING FOR TANDEM SWITCHING **</t>
  </si>
  <si>
    <t>** DIRECT-TRUNKED TRANSPORT  **</t>
  </si>
  <si>
    <t>** DEDICATED SIGNALING TRANSPORT **</t>
  </si>
  <si>
    <t>** ENTRANCE FACILITIES **</t>
  </si>
  <si>
    <t>** BILLING NAME AND ADDRESS **</t>
  </si>
  <si>
    <t>Intrastate Tariff Section</t>
  </si>
  <si>
    <t>** TERMINATING TANDEM-SWITCHED TRANSPORT ACCESS SERVICE **</t>
  </si>
  <si>
    <t>Terminating Tandem Switching</t>
  </si>
  <si>
    <t>Originating and Terminating Entrance Facilities</t>
  </si>
  <si>
    <t>Terminating Tandem-Switched Common Transport</t>
  </si>
  <si>
    <t>Originating and Terminating Tandem-Switched Dedicated Transport</t>
  </si>
  <si>
    <t xml:space="preserve">Originating and Terminating Direct-Trunked Transport </t>
  </si>
  <si>
    <t>** ORIGINATING AND TERMINATING DEDICATED TRANSPORT ACCESS SERVICE **</t>
  </si>
  <si>
    <t>Total</t>
  </si>
  <si>
    <t>Total FY 2011 Actual Revenue for Transitional Intrastate Access Service Rate Elements</t>
  </si>
  <si>
    <t>Filing Date:</t>
  </si>
  <si>
    <t xml:space="preserve">Filing Entity: </t>
  </si>
  <si>
    <t>COSA:</t>
  </si>
  <si>
    <t>Transmittal Number:</t>
  </si>
  <si>
    <t>Total Expense</t>
  </si>
  <si>
    <t>Expense Category</t>
  </si>
  <si>
    <t>N/A</t>
  </si>
  <si>
    <t>Total Eligible Recovery</t>
  </si>
  <si>
    <t>COSA</t>
  </si>
  <si>
    <t>FY 2011 Expense</t>
  </si>
  <si>
    <t>TRS Increment</t>
  </si>
  <si>
    <t>Regulatory-Fees Increment</t>
  </si>
  <si>
    <t>NANPA Increment</t>
  </si>
  <si>
    <t>Input (Note 1)</t>
  </si>
  <si>
    <t>Unit of Demand (e.g., MOU or DS1)</t>
  </si>
  <si>
    <t>Common Transport</t>
  </si>
  <si>
    <t xml:space="preserve">Tandem Switching </t>
  </si>
  <si>
    <t>End Office Switching</t>
  </si>
  <si>
    <t>TY Baseline Adjustment Factor (BAF)</t>
  </si>
  <si>
    <t>Total Expected Maximum Interstate Revenue</t>
  </si>
  <si>
    <t>Interstate Eligible Recovery</t>
  </si>
  <si>
    <t>Total Expected Maximum Transitional Intrastate Access Service Revenue</t>
  </si>
  <si>
    <t>Total Intrastate Eligible Recovery</t>
  </si>
  <si>
    <t>Reciprocal Compensation Eligible Recovery Revenue</t>
  </si>
  <si>
    <t>Reciprocal Compensation Eligible Recovery Expense</t>
  </si>
  <si>
    <t>Net Reciprocal Compensation Eligible Recovery</t>
  </si>
  <si>
    <t>----</t>
  </si>
  <si>
    <t>Input (Note 4)</t>
  </si>
  <si>
    <t xml:space="preserve">Total </t>
  </si>
  <si>
    <t>Double Recovery Adjustment</t>
  </si>
  <si>
    <t xml:space="preserve">Filing Date:  </t>
  </si>
  <si>
    <t>Filing Date (Note 1):</t>
  </si>
  <si>
    <t xml:space="preserve">Note 1:  Enter the filing date, filing entity, and transmittal number in column C, rows 1, 2, and 3, respectively.  This information then will be reflected in </t>
  </si>
  <si>
    <t>COSA (Note 1):</t>
  </si>
  <si>
    <t>Note 2:  Enter one rate element per line under the relevant category.  Insert rows as necessary.</t>
  </si>
  <si>
    <t>Input (Note 2)</t>
  </si>
  <si>
    <t xml:space="preserve">Input </t>
  </si>
  <si>
    <t xml:space="preserve">Interstate True-up Adjustment </t>
  </si>
  <si>
    <t xml:space="preserve">Intrastate True-up Adjustment </t>
  </si>
  <si>
    <t>Base Period Revenue Adjustment Due to Unfreezing Category Relationships</t>
  </si>
  <si>
    <t xml:space="preserve">Interstate Eligible Recovery Summary </t>
  </si>
  <si>
    <t>Adjustment Due to Unfreezing Category Relationships</t>
  </si>
  <si>
    <t>2018 or 2019 Switched Access Revenue Requirement Based on Frozen Category Relationships (carriers that unfreeze cat. rel. only)</t>
  </si>
  <si>
    <t>2018 or 2019 Switched Access Revenue Requirement Based on Unfrozen Category Relationships (carriers that unfreeze cat. rel. only)</t>
  </si>
  <si>
    <t>Revenue Requirement Net of Category Relationships Adjustment</t>
  </si>
  <si>
    <t>BAF X  Revenue Requirement Net of Category Relationships Adjustment</t>
  </si>
  <si>
    <t>E*F</t>
  </si>
  <si>
    <t>H*I</t>
  </si>
  <si>
    <t>Intrastate Rate and Eligible Recovery Calculations</t>
  </si>
  <si>
    <t>Transport &amp; Termination</t>
  </si>
  <si>
    <t>Sum of Columns W to AH</t>
  </si>
  <si>
    <t>AI+AO</t>
  </si>
  <si>
    <t>Sum of Columns B to M</t>
  </si>
  <si>
    <t>H+I+J+K+L+O+P+Q-R</t>
  </si>
  <si>
    <t>N+T</t>
  </si>
  <si>
    <t>0/0/0000</t>
  </si>
  <si>
    <t>Interstate Eligible Recovery (After True-Up)</t>
  </si>
  <si>
    <t>Intrastate Eligible Recovery (After True-Up)</t>
  </si>
  <si>
    <t>Net Rec. Comp. Eligible Recovery (After True-Up)</t>
  </si>
  <si>
    <t>Input (Note 3)</t>
  </si>
  <si>
    <t>Initial Tariff Year of Base Period Revenue Adjustment Due to Unfreezing Category Relationships</t>
  </si>
  <si>
    <t>Drop-Down List</t>
  </si>
  <si>
    <t>H9-H10</t>
  </si>
  <si>
    <t>F16</t>
  </si>
  <si>
    <t>H16-H17</t>
  </si>
  <si>
    <t>J16-J17</t>
  </si>
  <si>
    <t>F20-F21+F22</t>
  </si>
  <si>
    <t>J20-J21+J22</t>
  </si>
  <si>
    <t>Input  (Note 6)</t>
  </si>
  <si>
    <t>Input (Notes 7, 8)</t>
  </si>
  <si>
    <t xml:space="preserve">Note 3:  Input data for tariff years other than the current tariff year should be the same as the data reflected on the RoR ILEC Interstate Rates worksheet submitted </t>
  </si>
  <si>
    <t xml:space="preserve">as part of the immediately prior annual filing.  </t>
  </si>
  <si>
    <t xml:space="preserve">2019 data for carriers that unfreeze their category relationships effective TY 2020-2021.  </t>
  </si>
  <si>
    <t>Input (Notes 5, 6)</t>
  </si>
  <si>
    <t>demand.</t>
  </si>
  <si>
    <t xml:space="preserve">submitted as part of the immediately prior annual filing.  </t>
  </si>
  <si>
    <t xml:space="preserve">Note 2:  Input data for tariff years other than the current tariff year should be the same as the data reflected on the RoR ILEC Interstate Rates worksheet submitted </t>
  </si>
  <si>
    <t xml:space="preserve">eligible recovery (calculated before the true-up and by retaining the negative number) in this year.  </t>
  </si>
  <si>
    <t>year being trued up.</t>
  </si>
  <si>
    <t xml:space="preserve">revenue that is not offset by eligible recovery (calculated before the true-up) in the true-up tariff year, and is otherwise overrecovery of eligible recovery in the tariff </t>
  </si>
  <si>
    <t xml:space="preserve">Note 3:  Enter an adjustment to eligible recovery to prevent double recovery as a negative number in this column. </t>
  </si>
  <si>
    <t xml:space="preserve">Note 4:  Unrecoverable true-up revenue is the true-up revenue that is otherwise not recoverable in the true-up tariff year because the carrier has negative </t>
  </si>
  <si>
    <t xml:space="preserve">Note 5:  The otherwise unrecoverable true-up revenue is treated as eligible recovery in the true-up tariff year.  </t>
  </si>
  <si>
    <t>Note 6:  Refund to the administrator by August 1 following the date of the annual access tariff filing the sum of the amounts in this column.  This sum is the true-up revenue</t>
  </si>
  <si>
    <t>Total Eligible Recovery After True-Up Excluding Unrecoverable True-Up Revenue (Note 4)</t>
  </si>
  <si>
    <t>Total Eligible Recovery After True-Up Including Otherwise Unrecoverable True-Up Revenue (Note 5)</t>
  </si>
  <si>
    <t>BAF X Total FY 2011 Actual Revenue for Transitional Intrastate Access Service Rate Elements</t>
  </si>
  <si>
    <t>F18*F19</t>
  </si>
  <si>
    <t>H18*H19</t>
  </si>
  <si>
    <t>J18*J19</t>
  </si>
  <si>
    <t>Intrastate Eligible Recovery Summary</t>
  </si>
  <si>
    <t>F9*F10</t>
  </si>
  <si>
    <t>H9*H10</t>
  </si>
  <si>
    <t>J9*J10</t>
  </si>
  <si>
    <t>F11-F12+F13</t>
  </si>
  <si>
    <t>H11-H12+H13</t>
  </si>
  <si>
    <t>J11-J12+J13</t>
  </si>
  <si>
    <t>Net Reciprocal Compensation Eligible Recovery Summary</t>
  </si>
  <si>
    <t>Note 3:  Rates are the default transition rates set pursuant to the Commission’s rules.</t>
  </si>
  <si>
    <t xml:space="preserve">H11 </t>
  </si>
  <si>
    <t>F9</t>
  </si>
  <si>
    <t>TY 2021-2022 Total  Expected Maximum Revenue</t>
  </si>
  <si>
    <t>TY 2021-2022 Interstate Rate and Eligible Recovery Calculations</t>
  </si>
  <si>
    <t>TY 2021-2022</t>
  </si>
  <si>
    <t>H11</t>
  </si>
  <si>
    <t>F16-F17</t>
  </si>
  <si>
    <t>.95*^10</t>
  </si>
  <si>
    <t>** TOLL FREE ORIGINATING LOCAL SWITCHING BEGINNING TY 2021-2022 **</t>
  </si>
  <si>
    <t>** TOLL FREE ORIGINATING INFORMATION BEGINNING TY 2021-2022 **</t>
  </si>
  <si>
    <t>** TOLL FREE ORIGINATING JOINT TANDEM SWITCHED TRANPORT BEGINNING TY 2021-2022 **</t>
  </si>
  <si>
    <t>TY 2021-2022 Expected Intrastate Units</t>
  </si>
  <si>
    <t>TY 2021-2022 Expected Maximum Intrastate Revenue</t>
  </si>
  <si>
    <t>.95^10*B</t>
  </si>
  <si>
    <t>TY 2021-2022 Rec. Comp. Eligible Recovery Revenue</t>
  </si>
  <si>
    <t>Reciprocal Compensation Eligible Recovery Revenue Calculations</t>
  </si>
  <si>
    <t xml:space="preserve">TY 2021-2022 Eligible Recovery </t>
  </si>
  <si>
    <t>2021 True Up RoR ILEC, ARC True Up Summary, Column E</t>
  </si>
  <si>
    <t>ARC True-Up for TY 2019-2020</t>
  </si>
  <si>
    <t xml:space="preserve"> CBOL Imputed ARC True-Up for TY 2019-2020</t>
  </si>
  <si>
    <t>TRS Increment True-Up for TY 2019-2020</t>
  </si>
  <si>
    <t>Regulatory-Fees Increment True-Up for TY 2019-2020</t>
  </si>
  <si>
    <t>NANPA Increment True-Up for TY 2019-2020</t>
  </si>
  <si>
    <t>Interstate Revenue True-Up for TY 2019-2020</t>
  </si>
  <si>
    <t xml:space="preserve">Intrastate Revenue True-Up for TY 2019-2020 </t>
  </si>
  <si>
    <t>Recip. Comp. Revenue True-Up for TY 2019-2020</t>
  </si>
  <si>
    <t xml:space="preserve">Recip. Comp. Expense True-Up for TY 2019-2020 </t>
  </si>
  <si>
    <t xml:space="preserve">Total True-Up for TY 2019-2020 </t>
  </si>
  <si>
    <t>TY 2019-2020 Unrecoverable True-Up Revenue</t>
  </si>
  <si>
    <t>** TANDEM-SWITCHED TRANSPORT AND TANDEM EXCLUDING TOLL FREE ORIGINATING BEGINNING TY 2021-2022 **</t>
  </si>
  <si>
    <t>** ORIGINATING LOCAL SWITCHING EXCLUDING TOLL FREE ORIGINATING BEGINNING TY 2021-2022 **</t>
  </si>
  <si>
    <t>** ORIGINATING INFORMATION EXCLUDING TOLL FREE ORIGINATING BEGINNING TY 2021-2022 **</t>
  </si>
  <si>
    <t xml:space="preserve">TY 2021-2022 Expected Units </t>
  </si>
  <si>
    <t>TY 2022-2023 Interstate Rate and Eligible Recovery Calculations</t>
  </si>
  <si>
    <t xml:space="preserve">TY 2022-2023 Expected Units </t>
  </si>
  <si>
    <t>TY 2022-2023 Total  Expected Maximum Revenue</t>
  </si>
  <si>
    <t>F-K</t>
  </si>
  <si>
    <t>O*P</t>
  </si>
  <si>
    <t>TY 2022-2023</t>
  </si>
  <si>
    <t>.95*^11</t>
  </si>
  <si>
    <t>per query</t>
  </si>
  <si>
    <t>Note 2:  Revenue requirement data are 2018 data for carriers that unfroze their category relationships effective TY 2019-2020.  Revenue requirement data are</t>
  </si>
  <si>
    <t>Note 4:  Enter one rate element per line under the relevant category.  Insert rows as necessary.</t>
  </si>
  <si>
    <t>Note 5:  Rates are the default transition rates set pursuant to the Commission’s rules.</t>
  </si>
  <si>
    <t>TY 2022-2023 Expected Intrastate Units</t>
  </si>
  <si>
    <t>TY 2022-2023 Expected Maximum Intrastate Revenue</t>
  </si>
  <si>
    <t xml:space="preserve">Note 1:  Input data for tariff years other than the current tariff year should be the same as the data reflected on the RoR ILEC Intrastate Rates worksheet </t>
  </si>
  <si>
    <t>E</t>
  </si>
  <si>
    <t xml:space="preserve">E*L or G54-M54 </t>
  </si>
  <si>
    <t>H</t>
  </si>
  <si>
    <t>Note 4:  True-up calculated on a rate element by rate element basis requires input data in column K, but none in cell M54.</t>
  </si>
  <si>
    <t>Note 5:  True-up calculated on an overall revenue basis requires input data in cell M54, but none in column K.</t>
  </si>
  <si>
    <t>Note 6:  Maximum revenue entered in cell M54 must be based on default transition rates set pursuant to the Commission’s rules and actual realized</t>
  </si>
  <si>
    <t>G54</t>
  </si>
  <si>
    <t>J54</t>
  </si>
  <si>
    <t>Q54</t>
  </si>
  <si>
    <t>** TOLL FREE DATABASE QUERY  **</t>
  </si>
  <si>
    <t>Toll Free Database Access Service Queries - Basic</t>
  </si>
  <si>
    <t>Toll Free Database Access Service Queries - Vertical Feature</t>
  </si>
  <si>
    <t>** LINE INFORMATION DATABASE **</t>
  </si>
  <si>
    <t>E*L or G102 - M102</t>
  </si>
  <si>
    <t>Note 6:  True-up calculated on a rate element by rate element basis requires input data in column K, but none in cell M102.</t>
  </si>
  <si>
    <t>Note 7:  True-up calculated on an overall revenue basis requires input data in cell M102, but none in column K.</t>
  </si>
  <si>
    <t>Note 8:  Maximum revenue entered in cell M102 must be based on default transition rates set pursuant to the Commission’s rules and actual realized</t>
  </si>
  <si>
    <t>G102</t>
  </si>
  <si>
    <t>J102</t>
  </si>
  <si>
    <t>Q102</t>
  </si>
  <si>
    <t>N102</t>
  </si>
  <si>
    <t>N54</t>
  </si>
  <si>
    <t>TY 2022-2023 Rec. Comp. Eligible Recovery Revenue</t>
  </si>
  <si>
    <t>.95^11*B</t>
  </si>
  <si>
    <t>TY 2021-2022 Rec. Comp. Eligible Recovery Expense</t>
  </si>
  <si>
    <t>TY 2022-2023 Rec. Comp. Eligible Recovery Expense</t>
  </si>
  <si>
    <t>Reciprocal Compensation Revenue True-Up</t>
  </si>
  <si>
    <t>Reciprocal Compensation Expense True-Up</t>
  </si>
  <si>
    <t>C9+C10-C11-C12</t>
  </si>
  <si>
    <t>C23</t>
  </si>
  <si>
    <t>D23</t>
  </si>
  <si>
    <t>E23</t>
  </si>
  <si>
    <t>C29</t>
  </si>
  <si>
    <t>D29</t>
  </si>
  <si>
    <t>E29</t>
  </si>
  <si>
    <t>G9-G11</t>
  </si>
  <si>
    <t xml:space="preserve">Note 1:  Input data for tariff years other than the current tariff year should be the same as the data reflected on the RoR ILEC Rec. Comp. Rates worksheet </t>
  </si>
  <si>
    <t xml:space="preserve">TY 2022-2023 Eligible Recovery </t>
  </si>
  <si>
    <t>2022 True Up RoR ILEC, ARC True Up Summary, Column E</t>
  </si>
  <si>
    <t>2022 True Up RoR ILEC, SA CBOL ARC True Up Calc, X23 or HC CBOL ARC True Up Calc, X30, X31, ...</t>
  </si>
  <si>
    <t xml:space="preserve">TY 2019-2020 Eligible Recovery Refund </t>
  </si>
  <si>
    <t>ARC True-Up for TY 2020-2021</t>
  </si>
  <si>
    <t xml:space="preserve"> CBOL Imputed ARC True-Up for TY 2020-2021</t>
  </si>
  <si>
    <t>TRS Increment True-Up for TY 2020-2021</t>
  </si>
  <si>
    <t>Regulatory-Fees Increment True-Up for TY 2020-2021</t>
  </si>
  <si>
    <t>NANPA Increment True-Up for TY 2020-2021</t>
  </si>
  <si>
    <t>Interstate Revenue True-Up for TY 2020-2021</t>
  </si>
  <si>
    <t xml:space="preserve">Intrastate Revenue True-Up for TY 2020-2021 </t>
  </si>
  <si>
    <t xml:space="preserve">Total True-Up for TY 2020-2021 </t>
  </si>
  <si>
    <t>TY 2020-2021 Unrecoverable True-Up Revenue</t>
  </si>
  <si>
    <t>***ORIGINATING END OFFICE ACCESS SERVICE***</t>
  </si>
  <si>
    <t xml:space="preserve">Intrastate Switched Access Rate Elements for Transitional Intrastate Access Service Categories </t>
  </si>
  <si>
    <t xml:space="preserve">Revenue Category </t>
  </si>
  <si>
    <t>TY 2023-2024</t>
  </si>
  <si>
    <t>.95*^12</t>
  </si>
  <si>
    <t>TY 2023-2024 Interstate Rate and Eligible Recovery Calculations</t>
  </si>
  <si>
    <t>7/1/2021 Rate (Note 5)</t>
  </si>
  <si>
    <t xml:space="preserve">7/1/2022 Rate </t>
  </si>
  <si>
    <t xml:space="preserve">TY 2021-2022 Actual Realized Units </t>
  </si>
  <si>
    <t>TY 2021-2022 Expected Units Less Actual Realized Units</t>
  </si>
  <si>
    <t>TY 2021-2022 Maximum Revenue</t>
  </si>
  <si>
    <t>TY 2021-2022 True-Up Revenue</t>
  </si>
  <si>
    <t xml:space="preserve">7/1/2023 Proposed Rate </t>
  </si>
  <si>
    <t xml:space="preserve">TY 2023-2024 Expected Units </t>
  </si>
  <si>
    <t>TY 2023-2024 Total  Expected Maximum Revenue</t>
  </si>
  <si>
    <t xml:space="preserve">H or .001 or .0002 </t>
  </si>
  <si>
    <t xml:space="preserve">E or .5*E or .001 or E - (E - .0002)*.5 </t>
  </si>
  <si>
    <t xml:space="preserve">Note 1:  Enter the COSA in column C, row 4.  This COSA then will be reflected in the 2023 RoR ILEC Intrastate Rates, 2023 RoR ILEC Rec. Comp. Rates, and </t>
  </si>
  <si>
    <t xml:space="preserve"> 2023 8YY Intrastate Rates worksheets.</t>
  </si>
  <si>
    <t xml:space="preserve">TY 2021-2022 </t>
  </si>
  <si>
    <t xml:space="preserve">TY 2023-2024 </t>
  </si>
  <si>
    <t>7/1/2021 Intrastate Rate (Note 3)</t>
  </si>
  <si>
    <t>7/1/2022 Intrastate Rate</t>
  </si>
  <si>
    <t xml:space="preserve">TY 2021-2022 Actual Realized Intrastate Units </t>
  </si>
  <si>
    <t>TY 2021-2022 Expected Intrastate Units Less Actual Realized Intrastate Units</t>
  </si>
  <si>
    <t>TY 2021-2022 Maximum Intrastate Revenue</t>
  </si>
  <si>
    <t>TY 2021-2022 True-Up Intrastate Revenue</t>
  </si>
  <si>
    <t>7/1/2023 Proposed Intrastate Rate</t>
  </si>
  <si>
    <t>TY 2023-2024 Expected Intrastate Units</t>
  </si>
  <si>
    <t>TY 2023-2024 Expected Maximum Intrastate Revenue</t>
  </si>
  <si>
    <t>---</t>
  </si>
  <si>
    <t>E9-E11</t>
  </si>
  <si>
    <t>TY 2023-2024 Rec. Comp. Eligible Recovery Revenue</t>
  </si>
  <si>
    <t>.95^12*B</t>
  </si>
  <si>
    <t>TY 2023-2024 Rec. Comp. Eligible Recovery Expense</t>
  </si>
  <si>
    <t>Reciprocal Compensation Eligible Recovery Expense Calculations</t>
  </si>
  <si>
    <t xml:space="preserve">TY 2023-2024 Eligible Recovery </t>
  </si>
  <si>
    <t>2023 RoR ILEC Interstate Rates, cell F23</t>
  </si>
  <si>
    <t>2023 RoR ILEC Intrastate Rates, cell F14</t>
  </si>
  <si>
    <t>2023 RoR ILEC Rec. Comp. Rates, cell C13</t>
  </si>
  <si>
    <t>2023 RoR ILEC Interstate Rates, cell F22</t>
  </si>
  <si>
    <t>2023 RoR ILEC Intrastate Rates, cell F13</t>
  </si>
  <si>
    <t>2023 RoR ILEC Rec. Comp. Rates, cell C10</t>
  </si>
  <si>
    <t>2023 RoR ILEC Rec. Comp. Rates, cell C12</t>
  </si>
  <si>
    <t>2023 RoR ILEC Interstate Rates, cell H23</t>
  </si>
  <si>
    <t>2023 RoR ILEC Intrastate Rates, cell H14</t>
  </si>
  <si>
    <t>2023 RoR ILEC Rec. Comp. Rates, cell E13</t>
  </si>
  <si>
    <t>2023 RoR ILEC Interstate Rates, cell H22</t>
  </si>
  <si>
    <t>2023 RoR ILEC Intrastate Rates, cell H13</t>
  </si>
  <si>
    <t>2023 RoR ILEC Interstate Rates, cell J23</t>
  </si>
  <si>
    <t>2023 RoR ILEC Intrastate Rates, cell J14</t>
  </si>
  <si>
    <t>2023 RoR ILEC Rec. Comp. Rates, cell G13</t>
  </si>
  <si>
    <t>2023 RoR ILEC Interstate Rates, cell J22</t>
  </si>
  <si>
    <t>2023 RoR ILEC Intrastate Rates, cell J13</t>
  </si>
  <si>
    <t>ARC True-Up for TY 2021-2022</t>
  </si>
  <si>
    <t xml:space="preserve"> CBOL Imputed ARC True-Up for TY 2021-2022</t>
  </si>
  <si>
    <t>TRS Increment True-Up for TY 2021-2022</t>
  </si>
  <si>
    <t>Regulatory-Fees Increment True-Up for TY 2021-2022</t>
  </si>
  <si>
    <t>NANPA Increment True-Up for TY 2021-2022</t>
  </si>
  <si>
    <t>Interstate Revenue True-Up for TY 2021-2022</t>
  </si>
  <si>
    <t xml:space="preserve">Intrastate Revenue True-Up for TY 2021-2022 </t>
  </si>
  <si>
    <t xml:space="preserve">Total True-Up for TY 2021-2022 </t>
  </si>
  <si>
    <t>TY 2021-2022 Unrecoverable True-Up Revenue</t>
  </si>
  <si>
    <t>TY 2021-2022 Eligible Recovery Refund (Note 6)</t>
  </si>
  <si>
    <t>Total True-Up for TY 2021-2022 Excluding ARC True-Up and CBOL Imputed ARC True-Up for TY 2021-2022</t>
  </si>
  <si>
    <t>2023 True Up RoR ILEC, ARC True Up Summary, Column E</t>
  </si>
  <si>
    <t>2023 True Up RoR ILEC, SA CBOL ARC True Up Calc, X23 or HC CBOL ARC True Up Calc, X30, X31, ...</t>
  </si>
  <si>
    <t xml:space="preserve">TY 2020-2021 Eligible Recovery Refund </t>
  </si>
  <si>
    <t>AC+AD+AE+AF+AG+AJ+AK</t>
  </si>
  <si>
    <t>the 2023 RoR ILEC Interstate Rates, 2023 RoR ILEC Intrastate Rates, and 2023 RoR ILEC Rec. Comp. Rates worksheets.</t>
  </si>
  <si>
    <t>H20-H21+H22</t>
  </si>
  <si>
    <t>2021 True Up RoR ILEC, SA CBOL ARC True Up Calc, X23 or HC CBOL ARC True Up Calc, X30, X31, ...</t>
  </si>
  <si>
    <t>Sum of Columns AP to BA</t>
  </si>
  <si>
    <t>AX+AY+AZ+BC+BD</t>
  </si>
  <si>
    <t>AV+AW+AX+AY+AZ+BC+BD</t>
  </si>
  <si>
    <t>BE-BB-BA or 0</t>
  </si>
  <si>
    <t>BB+BF</t>
  </si>
  <si>
    <t>MIN(|BE| or |SUM(AP to BA)|) or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</si>
</sst>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0"/>
    <numFmt numFmtId="165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u/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438">
    <xf numFmtId="0" fontId="0" fillId="0" borderId="0" xfId="0"/>
    <xf numFmtId="0" fontId="1" fillId="0" borderId="3" xfId="0" applyFont="1" applyBorder="1" applyAlignment="1">
      <alignment horizontal="center" wrapText="1"/>
    </xf>
    <xf numFmtId="0" fontId="4" fillId="0" borderId="0" xfId="4"/>
    <xf numFmtId="0" fontId="6" fillId="0" borderId="0" xfId="3"/>
    <xf numFmtId="3" fontId="5" fillId="0" borderId="0" xfId="4" applyNumberFormat="1" applyFont="1"/>
    <xf numFmtId="0" fontId="1" fillId="0" borderId="13" xfId="0" applyFont="1" applyBorder="1"/>
    <xf numFmtId="0" fontId="1" fillId="0" borderId="52" xfId="0" applyFont="1" applyBorder="1" applyAlignment="1">
      <alignment horizontal="center"/>
    </xf>
    <xf numFmtId="0" fontId="1" fillId="0" borderId="12" xfId="0" applyFont="1" applyBorder="1"/>
    <xf numFmtId="0" fontId="1" fillId="0" borderId="14" xfId="0" applyFont="1" applyBorder="1"/>
    <xf numFmtId="0" fontId="1" fillId="0" borderId="0" xfId="0" applyFont="1"/>
    <xf numFmtId="0" fontId="1" fillId="0" borderId="2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3" fontId="1" fillId="0" borderId="51" xfId="0" applyNumberFormat="1" applyFont="1" applyBorder="1" applyAlignment="1">
      <alignment horizontal="center"/>
    </xf>
    <xf numFmtId="3" fontId="1" fillId="0" borderId="52" xfId="0" applyNumberFormat="1" applyFont="1" applyBorder="1" applyAlignment="1">
      <alignment horizontal="center"/>
    </xf>
    <xf numFmtId="3" fontId="1" fillId="0" borderId="49" xfId="0" applyNumberFormat="1" applyFont="1" applyBorder="1" applyAlignment="1">
      <alignment horizontal="center"/>
    </xf>
    <xf numFmtId="3" fontId="1" fillId="0" borderId="5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57" xfId="0" applyFont="1" applyBorder="1" applyAlignment="1">
      <alignment horizontal="center" wrapText="1"/>
    </xf>
    <xf numFmtId="0" fontId="7" fillId="0" borderId="4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3" fontId="7" fillId="0" borderId="45" xfId="0" applyNumberFormat="1" applyFont="1" applyBorder="1" applyAlignment="1">
      <alignment horizontal="center" wrapText="1"/>
    </xf>
    <xf numFmtId="3" fontId="7" fillId="0" borderId="8" xfId="0" applyNumberFormat="1" applyFont="1" applyBorder="1" applyAlignment="1">
      <alignment horizontal="center" wrapText="1"/>
    </xf>
    <xf numFmtId="3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6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9" fillId="0" borderId="0" xfId="4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17" xfId="0" applyFont="1" applyBorder="1"/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18" xfId="0" applyFont="1" applyBorder="1"/>
    <xf numFmtId="3" fontId="8" fillId="0" borderId="0" xfId="0" applyNumberFormat="1" applyFont="1"/>
    <xf numFmtId="3" fontId="8" fillId="0" borderId="0" xfId="0" quotePrefix="1" applyNumberFormat="1" applyFont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8" fillId="0" borderId="6" xfId="0" applyNumberFormat="1" applyFont="1" applyBorder="1"/>
    <xf numFmtId="0" fontId="8" fillId="0" borderId="2" xfId="0" applyFont="1" applyBorder="1"/>
    <xf numFmtId="0" fontId="5" fillId="0" borderId="0" xfId="4" applyFont="1"/>
    <xf numFmtId="165" fontId="5" fillId="0" borderId="0" xfId="4" applyNumberFormat="1" applyFont="1"/>
    <xf numFmtId="0" fontId="7" fillId="0" borderId="52" xfId="4" applyFont="1" applyBorder="1" applyAlignment="1">
      <alignment horizontal="center"/>
    </xf>
    <xf numFmtId="3" fontId="5" fillId="0" borderId="9" xfId="4" applyNumberFormat="1" applyFont="1" applyBorder="1"/>
    <xf numFmtId="3" fontId="8" fillId="0" borderId="11" xfId="0" applyNumberFormat="1" applyFont="1" applyBorder="1"/>
    <xf numFmtId="3" fontId="5" fillId="0" borderId="11" xfId="4" applyNumberFormat="1" applyFont="1" applyBorder="1"/>
    <xf numFmtId="3" fontId="8" fillId="0" borderId="30" xfId="0" applyNumberFormat="1" applyFont="1" applyBorder="1"/>
    <xf numFmtId="0" fontId="1" fillId="0" borderId="0" xfId="4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3" applyFont="1"/>
    <xf numFmtId="3" fontId="5" fillId="0" borderId="0" xfId="3" applyNumberFormat="1" applyFont="1"/>
    <xf numFmtId="0" fontId="10" fillId="0" borderId="0" xfId="0" applyFont="1"/>
    <xf numFmtId="0" fontId="1" fillId="0" borderId="49" xfId="0" applyFont="1" applyBorder="1" applyAlignment="1">
      <alignment horizontal="center"/>
    </xf>
    <xf numFmtId="3" fontId="8" fillId="0" borderId="20" xfId="0" applyNumberFormat="1" applyFont="1" applyBorder="1"/>
    <xf numFmtId="3" fontId="8" fillId="0" borderId="54" xfId="0" applyNumberFormat="1" applyFont="1" applyBorder="1"/>
    <xf numFmtId="3" fontId="8" fillId="0" borderId="27" xfId="0" applyNumberFormat="1" applyFont="1" applyBorder="1"/>
    <xf numFmtId="0" fontId="10" fillId="0" borderId="49" xfId="0" applyFont="1" applyBorder="1" applyAlignment="1">
      <alignment horizontal="center"/>
    </xf>
    <xf numFmtId="3" fontId="8" fillId="0" borderId="1" xfId="0" applyNumberFormat="1" applyFont="1" applyBorder="1"/>
    <xf numFmtId="3" fontId="10" fillId="0" borderId="49" xfId="0" applyNumberFormat="1" applyFont="1" applyBorder="1" applyAlignment="1">
      <alignment horizontal="center"/>
    </xf>
    <xf numFmtId="3" fontId="10" fillId="0" borderId="5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3" fontId="8" fillId="0" borderId="23" xfId="0" applyNumberFormat="1" applyFont="1" applyBorder="1"/>
    <xf numFmtId="0" fontId="10" fillId="0" borderId="55" xfId="0" applyFont="1" applyBorder="1" applyAlignment="1">
      <alignment horizontal="center"/>
    </xf>
    <xf numFmtId="3" fontId="8" fillId="0" borderId="3" xfId="0" applyNumberFormat="1" applyFont="1" applyBorder="1"/>
    <xf numFmtId="0" fontId="10" fillId="0" borderId="3" xfId="0" applyFont="1" applyBorder="1" applyAlignment="1">
      <alignment horizontal="center" wrapText="1"/>
    </xf>
    <xf numFmtId="0" fontId="8" fillId="0" borderId="7" xfId="0" applyFont="1" applyBorder="1"/>
    <xf numFmtId="0" fontId="8" fillId="0" borderId="8" xfId="0" applyFont="1" applyBorder="1"/>
    <xf numFmtId="3" fontId="8" fillId="0" borderId="9" xfId="0" applyNumberFormat="1" applyFont="1" applyBorder="1"/>
    <xf numFmtId="0" fontId="8" fillId="0" borderId="10" xfId="0" applyFont="1" applyBorder="1"/>
    <xf numFmtId="0" fontId="8" fillId="0" borderId="1" xfId="0" applyFont="1" applyBorder="1"/>
    <xf numFmtId="3" fontId="8" fillId="0" borderId="1" xfId="0" quotePrefix="1" applyNumberFormat="1" applyFont="1" applyBorder="1" applyAlignment="1">
      <alignment horizontal="center"/>
    </xf>
    <xf numFmtId="0" fontId="8" fillId="0" borderId="29" xfId="0" applyFont="1" applyBorder="1"/>
    <xf numFmtId="3" fontId="8" fillId="0" borderId="29" xfId="0" applyNumberFormat="1" applyFont="1" applyBorder="1"/>
    <xf numFmtId="3" fontId="8" fillId="0" borderId="46" xfId="0" applyNumberFormat="1" applyFont="1" applyBorder="1"/>
    <xf numFmtId="0" fontId="8" fillId="0" borderId="5" xfId="0" applyFont="1" applyBorder="1"/>
    <xf numFmtId="0" fontId="8" fillId="0" borderId="6" xfId="0" applyFont="1" applyBorder="1"/>
    <xf numFmtId="3" fontId="8" fillId="0" borderId="47" xfId="0" applyNumberFormat="1" applyFont="1" applyBorder="1"/>
    <xf numFmtId="3" fontId="8" fillId="0" borderId="48" xfId="0" applyNumberFormat="1" applyFont="1" applyBorder="1"/>
    <xf numFmtId="0" fontId="8" fillId="0" borderId="20" xfId="0" applyFont="1" applyBorder="1"/>
    <xf numFmtId="3" fontId="8" fillId="0" borderId="31" xfId="0" applyNumberFormat="1" applyFont="1" applyBorder="1"/>
    <xf numFmtId="0" fontId="8" fillId="0" borderId="36" xfId="0" applyFont="1" applyBorder="1"/>
    <xf numFmtId="0" fontId="1" fillId="0" borderId="36" xfId="0" applyFont="1" applyBorder="1"/>
    <xf numFmtId="3" fontId="8" fillId="0" borderId="49" xfId="0" applyNumberFormat="1" applyFont="1" applyBorder="1"/>
    <xf numFmtId="3" fontId="5" fillId="0" borderId="3" xfId="0" applyNumberFormat="1" applyFont="1" applyBorder="1"/>
    <xf numFmtId="14" fontId="7" fillId="0" borderId="3" xfId="0" applyNumberFormat="1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5" fillId="0" borderId="1" xfId="0" applyFont="1" applyBorder="1"/>
    <xf numFmtId="0" fontId="12" fillId="0" borderId="0" xfId="0" applyFont="1" applyAlignment="1">
      <alignment vertical="center"/>
    </xf>
    <xf numFmtId="0" fontId="10" fillId="0" borderId="13" xfId="0" applyFont="1" applyBorder="1"/>
    <xf numFmtId="3" fontId="8" fillId="0" borderId="42" xfId="0" applyNumberFormat="1" applyFont="1" applyBorder="1"/>
    <xf numFmtId="165" fontId="8" fillId="0" borderId="11" xfId="0" applyNumberFormat="1" applyFont="1" applyBorder="1"/>
    <xf numFmtId="165" fontId="8" fillId="0" borderId="29" xfId="0" applyNumberFormat="1" applyFont="1" applyBorder="1"/>
    <xf numFmtId="165" fontId="8" fillId="0" borderId="0" xfId="0" applyNumberFormat="1" applyFont="1"/>
    <xf numFmtId="3" fontId="8" fillId="0" borderId="25" xfId="0" applyNumberFormat="1" applyFont="1" applyBorder="1"/>
    <xf numFmtId="3" fontId="5" fillId="0" borderId="1" xfId="0" quotePrefix="1" applyNumberFormat="1" applyFont="1" applyBorder="1" applyAlignment="1">
      <alignment horizontal="center"/>
    </xf>
    <xf numFmtId="3" fontId="5" fillId="0" borderId="1" xfId="0" applyNumberFormat="1" applyFont="1" applyBorder="1"/>
    <xf numFmtId="3" fontId="5" fillId="0" borderId="11" xfId="0" applyNumberFormat="1" applyFont="1" applyBorder="1"/>
    <xf numFmtId="0" fontId="8" fillId="0" borderId="19" xfId="0" applyFont="1" applyBorder="1"/>
    <xf numFmtId="3" fontId="5" fillId="0" borderId="48" xfId="0" applyNumberFormat="1" applyFont="1" applyBorder="1"/>
    <xf numFmtId="3" fontId="5" fillId="0" borderId="20" xfId="0" applyNumberFormat="1" applyFont="1" applyBorder="1"/>
    <xf numFmtId="3" fontId="5" fillId="0" borderId="34" xfId="0" applyNumberFormat="1" applyFont="1" applyBorder="1"/>
    <xf numFmtId="3" fontId="5" fillId="0" borderId="54" xfId="0" applyNumberFormat="1" applyFont="1" applyBorder="1"/>
    <xf numFmtId="3" fontId="5" fillId="0" borderId="46" xfId="0" applyNumberFormat="1" applyFont="1" applyBorder="1"/>
    <xf numFmtId="3" fontId="5" fillId="0" borderId="29" xfId="0" applyNumberFormat="1" applyFont="1" applyBorder="1"/>
    <xf numFmtId="3" fontId="5" fillId="0" borderId="1" xfId="0" quotePrefix="1" applyNumberFormat="1" applyFont="1" applyBorder="1" applyAlignment="1">
      <alignment horizontal="right"/>
    </xf>
    <xf numFmtId="3" fontId="5" fillId="0" borderId="47" xfId="0" applyNumberFormat="1" applyFont="1" applyBorder="1"/>
    <xf numFmtId="3" fontId="5" fillId="0" borderId="6" xfId="0" applyNumberFormat="1" applyFont="1" applyBorder="1"/>
    <xf numFmtId="3" fontId="5" fillId="0" borderId="6" xfId="0" quotePrefix="1" applyNumberFormat="1" applyFont="1" applyBorder="1" applyAlignment="1">
      <alignment horizontal="center"/>
    </xf>
    <xf numFmtId="3" fontId="5" fillId="0" borderId="30" xfId="0" applyNumberFormat="1" applyFont="1" applyBorder="1"/>
    <xf numFmtId="3" fontId="5" fillId="0" borderId="45" xfId="0" applyNumberFormat="1" applyFont="1" applyBorder="1"/>
    <xf numFmtId="3" fontId="5" fillId="0" borderId="8" xfId="0" applyNumberFormat="1" applyFont="1" applyBorder="1"/>
    <xf numFmtId="3" fontId="5" fillId="0" borderId="28" xfId="0" applyNumberFormat="1" applyFont="1" applyBorder="1"/>
    <xf numFmtId="3" fontId="5" fillId="0" borderId="29" xfId="0" quotePrefix="1" applyNumberFormat="1" applyFont="1" applyBorder="1" applyAlignment="1">
      <alignment horizontal="center"/>
    </xf>
    <xf numFmtId="3" fontId="5" fillId="0" borderId="29" xfId="0" quotePrefix="1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3" fontId="5" fillId="0" borderId="31" xfId="0" quotePrefix="1" applyNumberFormat="1" applyFont="1" applyBorder="1" applyAlignment="1">
      <alignment horizontal="center"/>
    </xf>
    <xf numFmtId="3" fontId="5" fillId="0" borderId="31" xfId="0" applyNumberFormat="1" applyFont="1" applyBorder="1"/>
    <xf numFmtId="3" fontId="5" fillId="0" borderId="0" xfId="0" applyNumberFormat="1" applyFont="1"/>
    <xf numFmtId="0" fontId="5" fillId="0" borderId="0" xfId="0" applyFont="1"/>
    <xf numFmtId="3" fontId="5" fillId="0" borderId="17" xfId="0" applyNumberFormat="1" applyFont="1" applyBorder="1"/>
    <xf numFmtId="3" fontId="5" fillId="0" borderId="13" xfId="0" applyNumberFormat="1" applyFont="1" applyBorder="1"/>
    <xf numFmtId="3" fontId="8" fillId="0" borderId="8" xfId="2" applyNumberFormat="1" applyFont="1" applyFill="1" applyBorder="1"/>
    <xf numFmtId="3" fontId="8" fillId="0" borderId="59" xfId="0" applyNumberFormat="1" applyFont="1" applyBorder="1"/>
    <xf numFmtId="3" fontId="8" fillId="0" borderId="20" xfId="2" applyNumberFormat="1" applyFont="1" applyFill="1" applyBorder="1"/>
    <xf numFmtId="3" fontId="8" fillId="0" borderId="34" xfId="2" applyNumberFormat="1" applyFont="1" applyFill="1" applyBorder="1"/>
    <xf numFmtId="3" fontId="8" fillId="0" borderId="48" xfId="2" applyNumberFormat="1" applyFont="1" applyFill="1" applyBorder="1"/>
    <xf numFmtId="3" fontId="8" fillId="0" borderId="58" xfId="2" applyNumberFormat="1" applyFont="1" applyFill="1" applyBorder="1"/>
    <xf numFmtId="3" fontId="8" fillId="0" borderId="1" xfId="2" applyNumberFormat="1" applyFont="1" applyFill="1" applyBorder="1"/>
    <xf numFmtId="3" fontId="8" fillId="0" borderId="6" xfId="2" applyNumberFormat="1" applyFont="1" applyFill="1" applyBorder="1"/>
    <xf numFmtId="3" fontId="8" fillId="0" borderId="31" xfId="2" applyNumberFormat="1" applyFont="1" applyFill="1" applyBorder="1"/>
    <xf numFmtId="3" fontId="8" fillId="0" borderId="47" xfId="2" applyNumberFormat="1" applyFont="1" applyFill="1" applyBorder="1"/>
    <xf numFmtId="3" fontId="8" fillId="0" borderId="24" xfId="2" applyNumberFormat="1" applyFont="1" applyFill="1" applyBorder="1"/>
    <xf numFmtId="0" fontId="7" fillId="0" borderId="33" xfId="3" applyFont="1" applyBorder="1" applyAlignment="1">
      <alignment horizontal="center" wrapText="1"/>
    </xf>
    <xf numFmtId="0" fontId="7" fillId="0" borderId="3" xfId="3" applyFont="1" applyBorder="1" applyAlignment="1">
      <alignment horizontal="center"/>
    </xf>
    <xf numFmtId="0" fontId="7" fillId="0" borderId="3" xfId="3" applyFont="1" applyBorder="1" applyAlignment="1">
      <alignment horizontal="center" wrapText="1"/>
    </xf>
    <xf numFmtId="0" fontId="7" fillId="0" borderId="44" xfId="3" applyFont="1" applyBorder="1" applyAlignment="1">
      <alignment horizontal="center" wrapText="1"/>
    </xf>
    <xf numFmtId="0" fontId="7" fillId="0" borderId="35" xfId="3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2" fontId="7" fillId="0" borderId="33" xfId="3" applyNumberFormat="1" applyFont="1" applyBorder="1" applyAlignment="1">
      <alignment horizontal="center" wrapText="1"/>
    </xf>
    <xf numFmtId="3" fontId="5" fillId="0" borderId="8" xfId="3" applyNumberFormat="1" applyFont="1" applyBorder="1"/>
    <xf numFmtId="3" fontId="5" fillId="0" borderId="28" xfId="2" applyNumberFormat="1" applyFont="1" applyFill="1" applyBorder="1"/>
    <xf numFmtId="3" fontId="5" fillId="0" borderId="8" xfId="2" applyNumberFormat="1" applyFont="1" applyFill="1" applyBorder="1"/>
    <xf numFmtId="3" fontId="5" fillId="0" borderId="20" xfId="2" applyNumberFormat="1" applyFont="1" applyFill="1" applyBorder="1"/>
    <xf numFmtId="3" fontId="5" fillId="0" borderId="59" xfId="3" applyNumberFormat="1" applyFont="1" applyBorder="1"/>
    <xf numFmtId="3" fontId="5" fillId="0" borderId="3" xfId="3" applyNumberFormat="1" applyFont="1" applyBorder="1"/>
    <xf numFmtId="3" fontId="5" fillId="0" borderId="20" xfId="3" applyNumberFormat="1" applyFont="1" applyBorder="1"/>
    <xf numFmtId="3" fontId="5" fillId="0" borderId="1" xfId="2" applyNumberFormat="1" applyFont="1" applyFill="1" applyBorder="1"/>
    <xf numFmtId="3" fontId="5" fillId="0" borderId="29" xfId="2" applyNumberFormat="1" applyFont="1" applyFill="1" applyBorder="1"/>
    <xf numFmtId="3" fontId="5" fillId="0" borderId="58" xfId="3" applyNumberFormat="1" applyFont="1" applyBorder="1"/>
    <xf numFmtId="3" fontId="5" fillId="0" borderId="1" xfId="3" applyNumberFormat="1" applyFont="1" applyBorder="1"/>
    <xf numFmtId="3" fontId="5" fillId="0" borderId="6" xfId="3" applyNumberFormat="1" applyFont="1" applyBorder="1"/>
    <xf numFmtId="3" fontId="5" fillId="0" borderId="31" xfId="2" applyNumberFormat="1" applyFont="1" applyFill="1" applyBorder="1"/>
    <xf numFmtId="3" fontId="5" fillId="0" borderId="6" xfId="2" applyNumberFormat="1" applyFont="1" applyFill="1" applyBorder="1"/>
    <xf numFmtId="3" fontId="5" fillId="0" borderId="38" xfId="3" applyNumberFormat="1" applyFont="1" applyBorder="1"/>
    <xf numFmtId="3" fontId="5" fillId="0" borderId="49" xfId="3" applyNumberFormat="1" applyFont="1" applyBorder="1"/>
    <xf numFmtId="0" fontId="7" fillId="0" borderId="23" xfId="3" applyFont="1" applyBorder="1"/>
    <xf numFmtId="3" fontId="5" fillId="0" borderId="24" xfId="3" applyNumberFormat="1" applyFont="1" applyBorder="1"/>
    <xf numFmtId="3" fontId="5" fillId="0" borderId="15" xfId="3" applyNumberFormat="1" applyFont="1" applyBorder="1"/>
    <xf numFmtId="3" fontId="5" fillId="0" borderId="23" xfId="3" applyNumberFormat="1" applyFont="1" applyBorder="1"/>
    <xf numFmtId="3" fontId="5" fillId="0" borderId="43" xfId="3" applyNumberFormat="1" applyFont="1" applyBorder="1"/>
    <xf numFmtId="0" fontId="10" fillId="0" borderId="14" xfId="0" applyFont="1" applyBorder="1" applyAlignment="1">
      <alignment horizontal="center"/>
    </xf>
    <xf numFmtId="2" fontId="10" fillId="0" borderId="0" xfId="0" applyNumberFormat="1" applyFont="1"/>
    <xf numFmtId="0" fontId="13" fillId="0" borderId="0" xfId="0" applyFont="1"/>
    <xf numFmtId="0" fontId="13" fillId="0" borderId="14" xfId="0" applyFont="1" applyBorder="1"/>
    <xf numFmtId="0" fontId="0" fillId="0" borderId="4" xfId="0" applyBorder="1"/>
    <xf numFmtId="0" fontId="13" fillId="0" borderId="4" xfId="0" applyFont="1" applyBorder="1"/>
    <xf numFmtId="0" fontId="10" fillId="0" borderId="4" xfId="0" applyFont="1" applyBorder="1"/>
    <xf numFmtId="2" fontId="10" fillId="0" borderId="23" xfId="0" applyNumberFormat="1" applyFont="1" applyBorder="1" applyAlignment="1">
      <alignment horizontal="centerContinuous"/>
    </xf>
    <xf numFmtId="0" fontId="10" fillId="0" borderId="50" xfId="0" applyFont="1" applyBorder="1" applyAlignment="1">
      <alignment horizontal="centerContinuous"/>
    </xf>
    <xf numFmtId="0" fontId="10" fillId="0" borderId="13" xfId="0" applyFont="1" applyBorder="1" applyAlignment="1">
      <alignment horizontal="center"/>
    </xf>
    <xf numFmtId="0" fontId="10" fillId="0" borderId="61" xfId="0" applyFont="1" applyBorder="1" applyAlignment="1">
      <alignment horizontal="centerContinuous" wrapText="1"/>
    </xf>
    <xf numFmtId="0" fontId="10" fillId="0" borderId="18" xfId="0" applyFont="1" applyBorder="1" applyAlignment="1">
      <alignment horizontal="centerContinuous"/>
    </xf>
    <xf numFmtId="0" fontId="13" fillId="0" borderId="23" xfId="0" applyFont="1" applyBorder="1" applyAlignment="1">
      <alignment horizontal="centerContinuous"/>
    </xf>
    <xf numFmtId="0" fontId="0" fillId="0" borderId="24" xfId="0" applyBorder="1" applyAlignment="1">
      <alignment horizontal="centerContinuous" vertical="top"/>
    </xf>
    <xf numFmtId="0" fontId="0" fillId="0" borderId="24" xfId="0" applyBorder="1" applyAlignment="1">
      <alignment horizontal="centerContinuous"/>
    </xf>
    <xf numFmtId="0" fontId="8" fillId="0" borderId="24" xfId="0" applyFont="1" applyBorder="1" applyAlignment="1">
      <alignment horizontal="centerContinuous"/>
    </xf>
    <xf numFmtId="2" fontId="10" fillId="0" borderId="24" xfId="0" applyNumberFormat="1" applyFont="1" applyBorder="1" applyAlignment="1">
      <alignment horizontal="centerContinuous"/>
    </xf>
    <xf numFmtId="2" fontId="10" fillId="0" borderId="15" xfId="0" applyNumberFormat="1" applyFont="1" applyBorder="1" applyAlignment="1">
      <alignment horizontal="centerContinuous"/>
    </xf>
    <xf numFmtId="3" fontId="8" fillId="0" borderId="63" xfId="0" applyNumberFormat="1" applyFont="1" applyBorder="1"/>
    <xf numFmtId="3" fontId="3" fillId="0" borderId="54" xfId="0" applyNumberFormat="1" applyFont="1" applyBorder="1"/>
    <xf numFmtId="0" fontId="7" fillId="0" borderId="24" xfId="0" applyFont="1" applyBorder="1" applyAlignment="1">
      <alignment horizontal="centerContinuous"/>
    </xf>
    <xf numFmtId="0" fontId="0" fillId="0" borderId="15" xfId="0" applyBorder="1" applyAlignment="1">
      <alignment horizontal="centerContinuous" vertical="top"/>
    </xf>
    <xf numFmtId="0" fontId="0" fillId="0" borderId="13" xfId="0" applyBorder="1"/>
    <xf numFmtId="3" fontId="8" fillId="0" borderId="33" xfId="0" applyNumberFormat="1" applyFont="1" applyBorder="1"/>
    <xf numFmtId="0" fontId="13" fillId="0" borderId="13" xfId="0" applyFont="1" applyBorder="1"/>
    <xf numFmtId="3" fontId="7" fillId="0" borderId="9" xfId="0" applyNumberFormat="1" applyFont="1" applyBorder="1" applyAlignment="1">
      <alignment horizontal="center"/>
    </xf>
    <xf numFmtId="3" fontId="5" fillId="0" borderId="11" xfId="0" quotePrefix="1" applyNumberFormat="1" applyFont="1" applyBorder="1" applyAlignment="1">
      <alignment horizontal="center"/>
    </xf>
    <xf numFmtId="3" fontId="5" fillId="0" borderId="9" xfId="0" applyNumberFormat="1" applyFont="1" applyBorder="1"/>
    <xf numFmtId="0" fontId="1" fillId="0" borderId="33" xfId="0" applyFont="1" applyBorder="1" applyAlignment="1">
      <alignment horizontal="center" wrapText="1"/>
    </xf>
    <xf numFmtId="0" fontId="10" fillId="0" borderId="23" xfId="0" applyFont="1" applyBorder="1"/>
    <xf numFmtId="0" fontId="10" fillId="0" borderId="24" xfId="0" applyFont="1" applyBorder="1"/>
    <xf numFmtId="14" fontId="8" fillId="0" borderId="2" xfId="0" applyNumberFormat="1" applyFont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7" fillId="0" borderId="50" xfId="0" applyFont="1" applyBorder="1" applyAlignment="1">
      <alignment horizontal="center" wrapText="1"/>
    </xf>
    <xf numFmtId="0" fontId="7" fillId="0" borderId="12" xfId="4" applyFont="1" applyBorder="1"/>
    <xf numFmtId="0" fontId="7" fillId="0" borderId="13" xfId="4" applyFont="1" applyBorder="1"/>
    <xf numFmtId="0" fontId="1" fillId="0" borderId="23" xfId="0" applyFont="1" applyBorder="1"/>
    <xf numFmtId="0" fontId="1" fillId="0" borderId="24" xfId="0" applyFont="1" applyBorder="1"/>
    <xf numFmtId="0" fontId="10" fillId="0" borderId="4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15" xfId="0" applyFont="1" applyBorder="1" applyAlignment="1">
      <alignment horizontal="centerContinuous"/>
    </xf>
    <xf numFmtId="3" fontId="10" fillId="0" borderId="0" xfId="0" applyNumberFormat="1" applyFont="1" applyAlignment="1">
      <alignment horizontal="center"/>
    </xf>
    <xf numFmtId="0" fontId="1" fillId="0" borderId="5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0" fillId="0" borderId="23" xfId="0" applyFont="1" applyBorder="1" applyAlignment="1">
      <alignment horizontal="centerContinuous"/>
    </xf>
    <xf numFmtId="3" fontId="8" fillId="0" borderId="34" xfId="0" applyNumberFormat="1" applyFont="1" applyBorder="1"/>
    <xf numFmtId="0" fontId="10" fillId="0" borderId="44" xfId="0" applyFont="1" applyBorder="1" applyAlignment="1">
      <alignment horizontal="center" wrapText="1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/>
    <xf numFmtId="0" fontId="1" fillId="0" borderId="12" xfId="0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7" fillId="0" borderId="24" xfId="4" applyFont="1" applyBorder="1" applyAlignment="1">
      <alignment horizontal="centerContinuous"/>
    </xf>
    <xf numFmtId="0" fontId="7" fillId="0" borderId="15" xfId="4" applyFont="1" applyBorder="1" applyAlignment="1">
      <alignment horizontal="centerContinuous"/>
    </xf>
    <xf numFmtId="0" fontId="7" fillId="0" borderId="23" xfId="4" applyFont="1" applyBorder="1" applyAlignment="1">
      <alignment horizontal="centerContinuous"/>
    </xf>
    <xf numFmtId="0" fontId="8" fillId="0" borderId="13" xfId="0" applyFont="1" applyBorder="1"/>
    <xf numFmtId="0" fontId="7" fillId="0" borderId="60" xfId="4" applyFont="1" applyBorder="1" applyAlignment="1">
      <alignment horizontal="center"/>
    </xf>
    <xf numFmtId="0" fontId="7" fillId="0" borderId="21" xfId="4" applyFont="1" applyBorder="1" applyAlignment="1">
      <alignment horizontal="center"/>
    </xf>
    <xf numFmtId="0" fontId="5" fillId="0" borderId="69" xfId="3" applyFont="1" applyBorder="1"/>
    <xf numFmtId="0" fontId="5" fillId="0" borderId="37" xfId="3" applyFont="1" applyBorder="1"/>
    <xf numFmtId="3" fontId="8" fillId="0" borderId="19" xfId="2" applyNumberFormat="1" applyFont="1" applyFill="1" applyBorder="1"/>
    <xf numFmtId="3" fontId="8" fillId="0" borderId="5" xfId="2" applyNumberFormat="1" applyFont="1" applyFill="1" applyBorder="1"/>
    <xf numFmtId="3" fontId="5" fillId="0" borderId="22" xfId="2" applyNumberFormat="1" applyFont="1" applyFill="1" applyBorder="1"/>
    <xf numFmtId="0" fontId="5" fillId="0" borderId="2" xfId="3" applyFont="1" applyBorder="1"/>
    <xf numFmtId="0" fontId="5" fillId="0" borderId="16" xfId="3" applyFont="1" applyBorder="1"/>
    <xf numFmtId="0" fontId="5" fillId="0" borderId="17" xfId="3" applyFont="1" applyBorder="1"/>
    <xf numFmtId="0" fontId="5" fillId="0" borderId="4" xfId="3" applyFont="1" applyBorder="1"/>
    <xf numFmtId="0" fontId="5" fillId="0" borderId="18" xfId="3" applyFont="1" applyBorder="1"/>
    <xf numFmtId="0" fontId="7" fillId="0" borderId="24" xfId="3" applyFont="1" applyBorder="1" applyAlignment="1">
      <alignment horizontal="centerContinuous"/>
    </xf>
    <xf numFmtId="0" fontId="7" fillId="0" borderId="43" xfId="3" applyFont="1" applyBorder="1" applyAlignment="1">
      <alignment horizontal="centerContinuous"/>
    </xf>
    <xf numFmtId="0" fontId="7" fillId="0" borderId="15" xfId="3" applyFont="1" applyBorder="1" applyAlignment="1">
      <alignment horizontal="centerContinuous"/>
    </xf>
    <xf numFmtId="0" fontId="7" fillId="0" borderId="23" xfId="3" applyFont="1" applyBorder="1" applyAlignment="1">
      <alignment horizontal="center" wrapText="1"/>
    </xf>
    <xf numFmtId="0" fontId="0" fillId="0" borderId="0" xfId="0" applyAlignment="1">
      <alignment vertical="top"/>
    </xf>
    <xf numFmtId="3" fontId="8" fillId="0" borderId="57" xfId="0" applyNumberFormat="1" applyFont="1" applyBorder="1"/>
    <xf numFmtId="0" fontId="13" fillId="0" borderId="35" xfId="0" applyFont="1" applyBorder="1" applyAlignment="1">
      <alignment horizontal="center" vertical="top"/>
    </xf>
    <xf numFmtId="0" fontId="15" fillId="0" borderId="0" xfId="4" applyFont="1"/>
    <xf numFmtId="0" fontId="14" fillId="0" borderId="0" xfId="0" applyFont="1" applyAlignment="1">
      <alignment vertical="center"/>
    </xf>
    <xf numFmtId="0" fontId="15" fillId="0" borderId="0" xfId="3" applyFont="1"/>
    <xf numFmtId="3" fontId="15" fillId="0" borderId="0" xfId="3" applyNumberFormat="1" applyFont="1"/>
    <xf numFmtId="0" fontId="14" fillId="0" borderId="0" xfId="0" applyFont="1"/>
    <xf numFmtId="0" fontId="13" fillId="0" borderId="0" xfId="0" applyFont="1" applyAlignment="1">
      <alignment vertical="center"/>
    </xf>
    <xf numFmtId="0" fontId="7" fillId="0" borderId="23" xfId="3" applyFont="1" applyBorder="1" applyAlignment="1">
      <alignment horizontal="centerContinuous"/>
    </xf>
    <xf numFmtId="0" fontId="7" fillId="0" borderId="62" xfId="3" applyFont="1" applyBorder="1" applyAlignment="1">
      <alignment horizontal="centerContinuous"/>
    </xf>
    <xf numFmtId="0" fontId="10" fillId="0" borderId="14" xfId="0" applyFont="1" applyBorder="1" applyAlignment="1">
      <alignment horizontal="centerContinuous"/>
    </xf>
    <xf numFmtId="0" fontId="10" fillId="0" borderId="61" xfId="0" applyFont="1" applyBorder="1" applyAlignment="1">
      <alignment horizontal="centerContinuous"/>
    </xf>
    <xf numFmtId="0" fontId="1" fillId="0" borderId="23" xfId="0" applyFont="1" applyBorder="1" applyAlignment="1">
      <alignment horizontal="centerContinuous"/>
    </xf>
    <xf numFmtId="0" fontId="8" fillId="0" borderId="15" xfId="0" applyFont="1" applyBorder="1" applyAlignment="1">
      <alignment horizontal="centerContinuous"/>
    </xf>
    <xf numFmtId="0" fontId="16" fillId="0" borderId="24" xfId="4" applyFont="1" applyBorder="1" applyAlignment="1">
      <alignment horizontal="centerContinuous"/>
    </xf>
    <xf numFmtId="0" fontId="16" fillId="0" borderId="15" xfId="4" applyFont="1" applyBorder="1" applyAlignment="1">
      <alignment horizontal="centerContinuous"/>
    </xf>
    <xf numFmtId="3" fontId="5" fillId="0" borderId="20" xfId="0" applyNumberFormat="1" applyFont="1" applyBorder="1" applyAlignment="1">
      <alignment horizontal="right"/>
    </xf>
    <xf numFmtId="3" fontId="5" fillId="0" borderId="31" xfId="0" quotePrefix="1" applyNumberFormat="1" applyFont="1" applyBorder="1" applyAlignment="1">
      <alignment horizontal="right"/>
    </xf>
    <xf numFmtId="3" fontId="5" fillId="0" borderId="1" xfId="0" quotePrefix="1" applyNumberFormat="1" applyFont="1" applyBorder="1"/>
    <xf numFmtId="0" fontId="5" fillId="0" borderId="28" xfId="0" applyFont="1" applyBorder="1"/>
    <xf numFmtId="0" fontId="5" fillId="0" borderId="29" xfId="0" quotePrefix="1" applyFont="1" applyBorder="1" applyAlignment="1">
      <alignment horizontal="right"/>
    </xf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7" fillId="0" borderId="17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5" fillId="0" borderId="40" xfId="0" applyFont="1" applyBorder="1"/>
    <xf numFmtId="0" fontId="5" fillId="0" borderId="42" xfId="0" applyFont="1" applyBorder="1"/>
    <xf numFmtId="0" fontId="7" fillId="0" borderId="53" xfId="0" applyFont="1" applyBorder="1" applyAlignment="1">
      <alignment horizontal="center" wrapText="1"/>
    </xf>
    <xf numFmtId="3" fontId="7" fillId="0" borderId="65" xfId="0" applyNumberFormat="1" applyFont="1" applyBorder="1" applyAlignment="1">
      <alignment horizontal="center" wrapText="1"/>
    </xf>
    <xf numFmtId="3" fontId="5" fillId="0" borderId="56" xfId="0" applyNumberFormat="1" applyFont="1" applyBorder="1"/>
    <xf numFmtId="3" fontId="5" fillId="0" borderId="72" xfId="0" applyNumberFormat="1" applyFont="1" applyBorder="1"/>
    <xf numFmtId="3" fontId="5" fillId="0" borderId="73" xfId="0" applyNumberFormat="1" applyFont="1" applyBorder="1"/>
    <xf numFmtId="0" fontId="7" fillId="0" borderId="24" xfId="0" applyFont="1" applyBorder="1" applyAlignment="1">
      <alignment horizontal="centerContinuous" wrapText="1"/>
    </xf>
    <xf numFmtId="0" fontId="7" fillId="0" borderId="43" xfId="0" applyFont="1" applyBorder="1" applyAlignment="1">
      <alignment horizontal="centerContinuous"/>
    </xf>
    <xf numFmtId="3" fontId="5" fillId="0" borderId="58" xfId="0" quotePrefix="1" applyNumberFormat="1" applyFont="1" applyBorder="1" applyAlignment="1">
      <alignment horizontal="center"/>
    </xf>
    <xf numFmtId="3" fontId="5" fillId="0" borderId="22" xfId="0" applyNumberFormat="1" applyFont="1" applyBorder="1"/>
    <xf numFmtId="3" fontId="5" fillId="0" borderId="22" xfId="0" quotePrefix="1" applyNumberFormat="1" applyFont="1" applyBorder="1" applyAlignment="1">
      <alignment horizontal="center"/>
    </xf>
    <xf numFmtId="3" fontId="5" fillId="0" borderId="66" xfId="0" applyNumberFormat="1" applyFont="1" applyBorder="1"/>
    <xf numFmtId="3" fontId="5" fillId="0" borderId="22" xfId="0" quotePrefix="1" applyNumberFormat="1" applyFont="1" applyBorder="1" applyAlignment="1">
      <alignment horizontal="right"/>
    </xf>
    <xf numFmtId="3" fontId="8" fillId="0" borderId="22" xfId="0" applyNumberFormat="1" applyFont="1" applyBorder="1"/>
    <xf numFmtId="3" fontId="5" fillId="0" borderId="68" xfId="0" applyNumberFormat="1" applyFont="1" applyBorder="1"/>
    <xf numFmtId="0" fontId="8" fillId="0" borderId="21" xfId="0" applyFont="1" applyBorder="1"/>
    <xf numFmtId="0" fontId="8" fillId="0" borderId="70" xfId="0" applyFont="1" applyBorder="1"/>
    <xf numFmtId="3" fontId="5" fillId="0" borderId="70" xfId="0" applyNumberFormat="1" applyFont="1" applyBorder="1"/>
    <xf numFmtId="3" fontId="5" fillId="0" borderId="36" xfId="0" quotePrefix="1" applyNumberFormat="1" applyFont="1" applyBorder="1" applyAlignment="1">
      <alignment horizontal="center"/>
    </xf>
    <xf numFmtId="3" fontId="5" fillId="0" borderId="36" xfId="0" quotePrefix="1" applyNumberFormat="1" applyFont="1" applyBorder="1" applyAlignment="1">
      <alignment horizontal="right"/>
    </xf>
    <xf numFmtId="3" fontId="5" fillId="0" borderId="52" xfId="0" applyNumberFormat="1" applyFont="1" applyBorder="1"/>
    <xf numFmtId="3" fontId="5" fillId="0" borderId="70" xfId="0" quotePrefix="1" applyNumberFormat="1" applyFont="1" applyBorder="1" applyAlignment="1">
      <alignment horizontal="center"/>
    </xf>
    <xf numFmtId="3" fontId="5" fillId="0" borderId="30" xfId="0" quotePrefix="1" applyNumberFormat="1" applyFont="1" applyBorder="1" applyAlignment="1">
      <alignment horizontal="center"/>
    </xf>
    <xf numFmtId="3" fontId="5" fillId="0" borderId="38" xfId="0" quotePrefix="1" applyNumberFormat="1" applyFont="1" applyBorder="1" applyAlignment="1">
      <alignment horizontal="center"/>
    </xf>
    <xf numFmtId="3" fontId="5" fillId="0" borderId="56" xfId="0" quotePrefix="1" applyNumberFormat="1" applyFont="1" applyBorder="1" applyAlignment="1">
      <alignment horizontal="center"/>
    </xf>
    <xf numFmtId="3" fontId="5" fillId="0" borderId="71" xfId="0" quotePrefix="1" applyNumberFormat="1" applyFont="1" applyBorder="1" applyAlignment="1">
      <alignment horizontal="center"/>
    </xf>
    <xf numFmtId="3" fontId="5" fillId="0" borderId="71" xfId="0" quotePrefix="1" applyNumberFormat="1" applyFont="1" applyBorder="1" applyAlignment="1">
      <alignment horizontal="right"/>
    </xf>
    <xf numFmtId="3" fontId="5" fillId="0" borderId="64" xfId="0" applyNumberFormat="1" applyFont="1" applyBorder="1"/>
    <xf numFmtId="3" fontId="5" fillId="0" borderId="58" xfId="0" applyNumberFormat="1" applyFont="1" applyBorder="1"/>
    <xf numFmtId="3" fontId="5" fillId="0" borderId="74" xfId="0" applyNumberFormat="1" applyFont="1" applyBorder="1"/>
    <xf numFmtId="3" fontId="5" fillId="0" borderId="36" xfId="0" applyNumberFormat="1" applyFont="1" applyBorder="1" applyAlignment="1">
      <alignment horizontal="right"/>
    </xf>
    <xf numFmtId="3" fontId="5" fillId="0" borderId="36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1" fillId="0" borderId="0" xfId="4" applyFont="1" applyAlignment="1">
      <alignment horizontal="center" wrapText="1"/>
    </xf>
    <xf numFmtId="3" fontId="5" fillId="0" borderId="18" xfId="4" applyNumberFormat="1" applyFont="1" applyBorder="1"/>
    <xf numFmtId="0" fontId="7" fillId="0" borderId="0" xfId="4" applyFont="1" applyAlignment="1">
      <alignment horizontal="centerContinuous"/>
    </xf>
    <xf numFmtId="0" fontId="7" fillId="0" borderId="0" xfId="4" applyFont="1"/>
    <xf numFmtId="0" fontId="7" fillId="0" borderId="0" xfId="4" applyFont="1" applyAlignment="1">
      <alignment horizontal="center"/>
    </xf>
    <xf numFmtId="0" fontId="7" fillId="0" borderId="0" xfId="4" applyFont="1" applyAlignment="1">
      <alignment horizontal="center" wrapText="1"/>
    </xf>
    <xf numFmtId="3" fontId="3" fillId="0" borderId="0" xfId="4" applyNumberFormat="1" applyFont="1"/>
    <xf numFmtId="3" fontId="3" fillId="0" borderId="75" xfId="4" applyNumberFormat="1" applyFont="1" applyBorder="1"/>
    <xf numFmtId="0" fontId="1" fillId="0" borderId="3" xfId="4" applyFont="1" applyBorder="1" applyAlignment="1">
      <alignment horizontal="center"/>
    </xf>
    <xf numFmtId="0" fontId="1" fillId="0" borderId="3" xfId="4" applyFont="1" applyBorder="1" applyAlignment="1">
      <alignment horizontal="center" wrapText="1"/>
    </xf>
    <xf numFmtId="0" fontId="3" fillId="0" borderId="3" xfId="4" applyFont="1" applyBorder="1"/>
    <xf numFmtId="0" fontId="7" fillId="0" borderId="3" xfId="4" applyFont="1" applyBorder="1" applyAlignment="1">
      <alignment horizontal="center"/>
    </xf>
    <xf numFmtId="0" fontId="1" fillId="0" borderId="76" xfId="4" applyFont="1" applyBorder="1" applyAlignment="1">
      <alignment horizontal="center" wrapText="1"/>
    </xf>
    <xf numFmtId="0" fontId="1" fillId="0" borderId="77" xfId="4" applyFont="1" applyBorder="1" applyAlignment="1">
      <alignment horizontal="center" wrapText="1"/>
    </xf>
    <xf numFmtId="0" fontId="1" fillId="0" borderId="75" xfId="4" applyFont="1" applyBorder="1" applyAlignment="1">
      <alignment horizontal="center" wrapText="1"/>
    </xf>
    <xf numFmtId="0" fontId="8" fillId="0" borderId="28" xfId="0" applyFont="1" applyBorder="1"/>
    <xf numFmtId="0" fontId="8" fillId="0" borderId="31" xfId="0" applyFont="1" applyBorder="1"/>
    <xf numFmtId="3" fontId="3" fillId="0" borderId="33" xfId="4" applyNumberFormat="1" applyFont="1" applyBorder="1"/>
    <xf numFmtId="0" fontId="1" fillId="0" borderId="78" xfId="4" applyFont="1" applyBorder="1" applyAlignment="1">
      <alignment horizontal="center" wrapText="1"/>
    </xf>
    <xf numFmtId="0" fontId="7" fillId="0" borderId="33" xfId="4" applyFont="1" applyBorder="1" applyAlignment="1">
      <alignment horizontal="center"/>
    </xf>
    <xf numFmtId="0" fontId="7" fillId="0" borderId="14" xfId="4" applyFont="1" applyBorder="1" applyAlignment="1">
      <alignment vertical="top"/>
    </xf>
    <xf numFmtId="3" fontId="3" fillId="0" borderId="4" xfId="4" applyNumberFormat="1" applyFont="1" applyBorder="1"/>
    <xf numFmtId="3" fontId="5" fillId="0" borderId="4" xfId="4" applyNumberFormat="1" applyFont="1" applyBorder="1"/>
    <xf numFmtId="3" fontId="5" fillId="0" borderId="33" xfId="4" applyNumberFormat="1" applyFont="1" applyBorder="1"/>
    <xf numFmtId="0" fontId="7" fillId="0" borderId="81" xfId="4" applyFont="1" applyBorder="1" applyAlignment="1">
      <alignment vertical="top"/>
    </xf>
    <xf numFmtId="0" fontId="7" fillId="0" borderId="80" xfId="4" applyFont="1" applyBorder="1"/>
    <xf numFmtId="0" fontId="7" fillId="0" borderId="79" xfId="4" applyFont="1" applyBorder="1"/>
    <xf numFmtId="0" fontId="1" fillId="0" borderId="0" xfId="0" applyFont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2" fontId="7" fillId="0" borderId="3" xfId="3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Continuous"/>
    </xf>
    <xf numFmtId="0" fontId="7" fillId="0" borderId="76" xfId="0" applyFont="1" applyBorder="1" applyAlignment="1">
      <alignment horizontal="centerContinuous"/>
    </xf>
    <xf numFmtId="0" fontId="10" fillId="0" borderId="2" xfId="0" applyFont="1" applyBorder="1"/>
    <xf numFmtId="0" fontId="7" fillId="0" borderId="12" xfId="0" applyFont="1" applyBorder="1" applyAlignment="1">
      <alignment horizontal="centerContinuous" wrapText="1"/>
    </xf>
    <xf numFmtId="3" fontId="5" fillId="0" borderId="56" xfId="0" quotePrefix="1" applyNumberFormat="1" applyFont="1" applyBorder="1" applyAlignment="1">
      <alignment horizontal="right"/>
    </xf>
    <xf numFmtId="3" fontId="5" fillId="0" borderId="72" xfId="0" quotePrefix="1" applyNumberFormat="1" applyFont="1" applyBorder="1" applyAlignment="1">
      <alignment horizontal="right"/>
    </xf>
    <xf numFmtId="3" fontId="5" fillId="0" borderId="65" xfId="0" applyNumberFormat="1" applyFont="1" applyBorder="1"/>
    <xf numFmtId="3" fontId="5" fillId="0" borderId="73" xfId="0" quotePrefix="1" applyNumberFormat="1" applyFont="1" applyBorder="1" applyAlignment="1">
      <alignment horizontal="right"/>
    </xf>
    <xf numFmtId="2" fontId="7" fillId="0" borderId="53" xfId="0" applyNumberFormat="1" applyFont="1" applyBorder="1" applyAlignment="1">
      <alignment horizontal="centerContinuous" wrapText="1"/>
    </xf>
    <xf numFmtId="3" fontId="8" fillId="0" borderId="39" xfId="0" applyNumberFormat="1" applyFont="1" applyBorder="1"/>
    <xf numFmtId="3" fontId="8" fillId="0" borderId="26" xfId="0" applyNumberFormat="1" applyFont="1" applyBorder="1"/>
    <xf numFmtId="164" fontId="0" fillId="0" borderId="1" xfId="0" applyNumberFormat="1" applyBorder="1"/>
    <xf numFmtId="0" fontId="8" fillId="0" borderId="13" xfId="0" applyFont="1" applyBorder="1" applyAlignment="1">
      <alignment horizontal="center"/>
    </xf>
    <xf numFmtId="0" fontId="10" fillId="0" borderId="62" xfId="0" applyFont="1" applyBorder="1" applyAlignment="1">
      <alignment horizontal="centerContinuous"/>
    </xf>
    <xf numFmtId="3" fontId="5" fillId="0" borderId="20" xfId="0" quotePrefix="1" applyNumberFormat="1" applyFont="1" applyBorder="1" applyAlignment="1">
      <alignment horizontal="center"/>
    </xf>
    <xf numFmtId="3" fontId="5" fillId="0" borderId="34" xfId="0" quotePrefix="1" applyNumberFormat="1" applyFont="1" applyBorder="1" applyAlignment="1">
      <alignment horizontal="center"/>
    </xf>
    <xf numFmtId="164" fontId="0" fillId="0" borderId="6" xfId="0" applyNumberFormat="1" applyBorder="1"/>
    <xf numFmtId="0" fontId="1" fillId="0" borderId="15" xfId="4" applyFont="1" applyBorder="1" applyAlignment="1">
      <alignment horizontal="center" wrapText="1"/>
    </xf>
    <xf numFmtId="0" fontId="7" fillId="0" borderId="15" xfId="4" applyFont="1" applyBorder="1" applyAlignment="1">
      <alignment horizontal="center" wrapText="1"/>
    </xf>
    <xf numFmtId="3" fontId="3" fillId="0" borderId="0" xfId="4" applyNumberFormat="1" applyFont="1" applyAlignment="1">
      <alignment horizontal="center"/>
    </xf>
    <xf numFmtId="10" fontId="3" fillId="0" borderId="0" xfId="4" applyNumberFormat="1" applyFont="1" applyAlignment="1">
      <alignment horizontal="right" vertical="top"/>
    </xf>
    <xf numFmtId="0" fontId="1" fillId="0" borderId="24" xfId="4" applyFont="1" applyBorder="1" applyAlignment="1">
      <alignment horizontal="center" wrapText="1"/>
    </xf>
    <xf numFmtId="3" fontId="5" fillId="0" borderId="81" xfId="4" applyNumberFormat="1" applyFont="1" applyBorder="1" applyAlignment="1">
      <alignment vertical="top"/>
    </xf>
    <xf numFmtId="3" fontId="5" fillId="0" borderId="80" xfId="1" applyNumberFormat="1" applyFont="1" applyFill="1" applyBorder="1"/>
    <xf numFmtId="3" fontId="5" fillId="0" borderId="80" xfId="4" applyNumberFormat="1" applyFont="1" applyBorder="1"/>
    <xf numFmtId="3" fontId="5" fillId="0" borderId="79" xfId="4" applyNumberFormat="1" applyFont="1" applyBorder="1"/>
    <xf numFmtId="0" fontId="7" fillId="0" borderId="24" xfId="4" applyFont="1" applyBorder="1" applyAlignment="1">
      <alignment horizontal="centerContinuous" wrapText="1"/>
    </xf>
    <xf numFmtId="164" fontId="3" fillId="0" borderId="0" xfId="4" applyNumberFormat="1" applyFont="1"/>
    <xf numFmtId="0" fontId="17" fillId="0" borderId="0" xfId="4" applyFont="1" applyAlignment="1">
      <alignment horizontal="center"/>
    </xf>
    <xf numFmtId="3" fontId="7" fillId="0" borderId="3" xfId="4" applyNumberFormat="1" applyFont="1" applyBorder="1" applyAlignment="1">
      <alignment vertical="top"/>
    </xf>
    <xf numFmtId="0" fontId="7" fillId="0" borderId="45" xfId="4" applyFont="1" applyBorder="1" applyAlignment="1">
      <alignment horizontal="center"/>
    </xf>
    <xf numFmtId="0" fontId="7" fillId="0" borderId="82" xfId="4" applyFont="1" applyBorder="1" applyAlignment="1">
      <alignment horizontal="center"/>
    </xf>
    <xf numFmtId="0" fontId="7" fillId="0" borderId="14" xfId="4" applyFont="1" applyBorder="1"/>
    <xf numFmtId="0" fontId="7" fillId="0" borderId="14" xfId="4" applyFont="1" applyBorder="1" applyAlignment="1">
      <alignment horizontal="center"/>
    </xf>
    <xf numFmtId="3" fontId="5" fillId="0" borderId="3" xfId="4" applyNumberFormat="1" applyFont="1" applyBorder="1"/>
    <xf numFmtId="0" fontId="7" fillId="0" borderId="50" xfId="4" applyFont="1" applyBorder="1" applyAlignment="1">
      <alignment horizontal="center"/>
    </xf>
    <xf numFmtId="0" fontId="7" fillId="0" borderId="35" xfId="7" applyFont="1" applyBorder="1" applyAlignment="1">
      <alignment horizontal="center" wrapText="1"/>
    </xf>
    <xf numFmtId="3" fontId="8" fillId="0" borderId="80" xfId="0" applyNumberFormat="1" applyFont="1" applyBorder="1" applyAlignment="1">
      <alignment wrapText="1"/>
    </xf>
    <xf numFmtId="3" fontId="8" fillId="0" borderId="81" xfId="0" applyNumberFormat="1" applyFont="1" applyBorder="1" applyAlignment="1">
      <alignment wrapText="1"/>
    </xf>
    <xf numFmtId="3" fontId="8" fillId="0" borderId="79" xfId="0" applyNumberFormat="1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1" xfId="0" applyFont="1" applyBorder="1"/>
    <xf numFmtId="0" fontId="7" fillId="0" borderId="6" xfId="0" applyFont="1" applyBorder="1"/>
    <xf numFmtId="164" fontId="0" fillId="0" borderId="47" xfId="0" applyNumberFormat="1" applyBorder="1"/>
    <xf numFmtId="0" fontId="1" fillId="0" borderId="9" xfId="0" applyFont="1" applyBorder="1" applyAlignment="1">
      <alignment horizontal="center" wrapText="1"/>
    </xf>
    <xf numFmtId="0" fontId="8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30" xfId="0" quotePrefix="1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7" fillId="0" borderId="67" xfId="0" applyFont="1" applyBorder="1" applyAlignment="1">
      <alignment horizontal="center" wrapText="1"/>
    </xf>
    <xf numFmtId="0" fontId="5" fillId="0" borderId="58" xfId="0" quotePrefix="1" applyFont="1" applyBorder="1" applyAlignment="1">
      <alignment horizontal="center"/>
    </xf>
    <xf numFmtId="0" fontId="5" fillId="0" borderId="64" xfId="0" applyFont="1" applyBorder="1"/>
    <xf numFmtId="0" fontId="5" fillId="0" borderId="74" xfId="0" quotePrefix="1" applyFont="1" applyBorder="1" applyAlignment="1">
      <alignment horizontal="center"/>
    </xf>
    <xf numFmtId="0" fontId="5" fillId="0" borderId="39" xfId="0" quotePrefix="1" applyFont="1" applyBorder="1" applyAlignment="1">
      <alignment horizontal="center"/>
    </xf>
    <xf numFmtId="0" fontId="5" fillId="0" borderId="38" xfId="0" quotePrefix="1" applyFont="1" applyBorder="1" applyAlignment="1">
      <alignment horizontal="center"/>
    </xf>
    <xf numFmtId="0" fontId="5" fillId="0" borderId="58" xfId="0" quotePrefix="1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7" xfId="0" applyFont="1" applyBorder="1"/>
    <xf numFmtId="0" fontId="5" fillId="0" borderId="32" xfId="0" applyFont="1" applyBorder="1"/>
    <xf numFmtId="0" fontId="5" fillId="0" borderId="39" xfId="0" quotePrefix="1" applyFont="1" applyBorder="1" applyAlignment="1">
      <alignment horizontal="right"/>
    </xf>
    <xf numFmtId="0" fontId="5" fillId="0" borderId="47" xfId="0" quotePrefix="1" applyFont="1" applyBorder="1" applyAlignment="1">
      <alignment horizontal="right"/>
    </xf>
    <xf numFmtId="0" fontId="5" fillId="0" borderId="20" xfId="0" applyFont="1" applyBorder="1"/>
    <xf numFmtId="0" fontId="5" fillId="0" borderId="1" xfId="0" quotePrefix="1" applyFont="1" applyBorder="1" applyAlignment="1">
      <alignment horizontal="center"/>
    </xf>
    <xf numFmtId="0" fontId="5" fillId="0" borderId="22" xfId="0" applyFont="1" applyBorder="1"/>
    <xf numFmtId="0" fontId="5" fillId="0" borderId="6" xfId="0" quotePrefix="1" applyFont="1" applyBorder="1" applyAlignment="1">
      <alignment horizontal="center"/>
    </xf>
    <xf numFmtId="0" fontId="5" fillId="0" borderId="36" xfId="0" quotePrefix="1" applyFont="1" applyBorder="1" applyAlignment="1">
      <alignment horizontal="right"/>
    </xf>
    <xf numFmtId="0" fontId="0" fillId="0" borderId="34" xfId="0" applyBorder="1"/>
    <xf numFmtId="0" fontId="5" fillId="0" borderId="6" xfId="0" applyFont="1" applyBorder="1"/>
    <xf numFmtId="0" fontId="5" fillId="0" borderId="13" xfId="0" applyFont="1" applyBorder="1"/>
    <xf numFmtId="3" fontId="8" fillId="0" borderId="56" xfId="0" quotePrefix="1" applyNumberFormat="1" applyFont="1" applyBorder="1" applyAlignment="1">
      <alignment horizontal="center"/>
    </xf>
    <xf numFmtId="3" fontId="8" fillId="0" borderId="73" xfId="0" quotePrefix="1" applyNumberFormat="1" applyFont="1" applyBorder="1" applyAlignment="1">
      <alignment horizontal="center"/>
    </xf>
    <xf numFmtId="3" fontId="5" fillId="0" borderId="84" xfId="4" applyNumberFormat="1" applyFont="1" applyBorder="1"/>
    <xf numFmtId="3" fontId="5" fillId="0" borderId="10" xfId="4" applyNumberFormat="1" applyFont="1" applyBorder="1"/>
    <xf numFmtId="3" fontId="5" fillId="0" borderId="1" xfId="4" applyNumberFormat="1" applyFont="1" applyBorder="1"/>
    <xf numFmtId="3" fontId="5" fillId="0" borderId="5" xfId="4" applyNumberFormat="1" applyFont="1" applyBorder="1"/>
    <xf numFmtId="3" fontId="5" fillId="0" borderId="6" xfId="4" applyNumberFormat="1" applyFont="1" applyBorder="1"/>
    <xf numFmtId="3" fontId="5" fillId="0" borderId="30" xfId="4" applyNumberFormat="1" applyFont="1" applyBorder="1"/>
    <xf numFmtId="3" fontId="5" fillId="0" borderId="19" xfId="4" applyNumberFormat="1" applyFont="1" applyBorder="1"/>
    <xf numFmtId="3" fontId="5" fillId="0" borderId="20" xfId="4" applyNumberFormat="1" applyFont="1" applyBorder="1"/>
    <xf numFmtId="3" fontId="5" fillId="0" borderId="54" xfId="4" applyNumberFormat="1" applyFont="1" applyBorder="1"/>
    <xf numFmtId="3" fontId="5" fillId="0" borderId="41" xfId="4" applyNumberFormat="1" applyFont="1" applyBorder="1"/>
    <xf numFmtId="3" fontId="5" fillId="0" borderId="85" xfId="4" applyNumberFormat="1" applyFont="1" applyBorder="1"/>
    <xf numFmtId="3" fontId="5" fillId="0" borderId="83" xfId="4" applyNumberFormat="1" applyFont="1" applyBorder="1"/>
    <xf numFmtId="3" fontId="8" fillId="0" borderId="67" xfId="2" applyNumberFormat="1" applyFont="1" applyFill="1" applyBorder="1"/>
    <xf numFmtId="0" fontId="5" fillId="0" borderId="81" xfId="3" applyFont="1" applyBorder="1"/>
    <xf numFmtId="0" fontId="7" fillId="0" borderId="12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10" fillId="0" borderId="0" xfId="0" applyFont="1" applyAlignment="1">
      <alignment horizontal="center"/>
    </xf>
    <xf numFmtId="3" fontId="8" fillId="0" borderId="53" xfId="0" applyNumberFormat="1" applyFont="1" applyBorder="1"/>
  </cellXfs>
  <cellStyles count="8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Normal 2 2" xfId="7" xr:uid="{BFC6E5F9-39B6-4C19-8DAB-E7B9B1982D9C}"/>
    <cellStyle name="Normal_RoR recip. comp." xfId="4" xr:uid="{00000000-0005-0000-0000-000004000000}"/>
    <cellStyle name="Percent 2" xfId="5" xr:uid="{00000000-0005-0000-0000-000006000000}"/>
    <cellStyle name="Percent 3" xfId="6" xr:uid="{B07DF26D-7DEF-4D8E-A63A-3B638C1FF8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99"/>
  <sheetViews>
    <sheetView tabSelected="1" workbookViewId="0">
      <selection activeCell="A7" sqref="A7:A8"/>
    </sheetView>
  </sheetViews>
  <sheetFormatPr defaultColWidth="8.88671875" defaultRowHeight="13.2" x14ac:dyDescent="0.25"/>
  <cols>
    <col min="1" max="1" width="12.109375" style="3" customWidth="1"/>
    <col min="2" max="2" width="12.6640625" style="3" customWidth="1"/>
    <col min="3" max="3" width="13" style="3" customWidth="1"/>
    <col min="4" max="4" width="12.6640625" style="3" customWidth="1"/>
    <col min="5" max="5" width="15.109375" style="3" customWidth="1"/>
    <col min="6" max="6" width="12.6640625" style="3" customWidth="1"/>
    <col min="7" max="7" width="18" style="3" customWidth="1"/>
    <col min="8" max="8" width="16.6640625" style="3" customWidth="1"/>
    <col min="9" max="9" width="17.33203125" style="3" customWidth="1"/>
    <col min="10" max="10" width="13.109375" style="3" customWidth="1"/>
    <col min="11" max="11" width="13" style="3" customWidth="1"/>
    <col min="12" max="12" width="12.44140625" style="3" customWidth="1"/>
    <col min="13" max="13" width="13" style="3" customWidth="1"/>
    <col min="14" max="14" width="16.6640625" style="3" customWidth="1"/>
    <col min="15" max="15" width="12.6640625" style="3" customWidth="1"/>
    <col min="16" max="16" width="14.44140625" style="3" customWidth="1"/>
    <col min="17" max="17" width="12.6640625" style="3" customWidth="1"/>
    <col min="18" max="18" width="12.5546875" style="3" customWidth="1"/>
    <col min="19" max="19" width="14.33203125" style="3" customWidth="1"/>
    <col min="20" max="20" width="15.6640625" style="3" customWidth="1"/>
    <col min="21" max="21" width="14.44140625" style="3" customWidth="1"/>
    <col min="22" max="22" width="12.109375" style="3" customWidth="1"/>
    <col min="23" max="23" width="15.5546875" style="3" customWidth="1"/>
    <col min="24" max="24" width="14.44140625" style="3" customWidth="1"/>
    <col min="25" max="25" width="14.109375" style="3" customWidth="1"/>
    <col min="26" max="26" width="14.5546875" style="3" customWidth="1"/>
    <col min="27" max="27" width="12.44140625" style="3" customWidth="1"/>
    <col min="28" max="28" width="18.109375" style="3" customWidth="1"/>
    <col min="29" max="29" width="16.109375" style="3" customWidth="1"/>
    <col min="30" max="30" width="16.5546875" style="3" customWidth="1"/>
    <col min="31" max="31" width="14.33203125" style="3" customWidth="1"/>
    <col min="32" max="32" width="14.88671875" style="3" customWidth="1"/>
    <col min="33" max="33" width="13.44140625" style="3" customWidth="1"/>
    <col min="34" max="34" width="14.5546875" style="3" customWidth="1"/>
    <col min="35" max="35" width="17" style="3" customWidth="1"/>
    <col min="36" max="36" width="12.88671875" style="3" customWidth="1"/>
    <col min="37" max="37" width="14" style="3" customWidth="1"/>
    <col min="38" max="38" width="14.44140625" style="3" customWidth="1"/>
    <col min="39" max="39" width="16.44140625" style="3" customWidth="1"/>
    <col min="40" max="40" width="15.88671875" style="3" customWidth="1"/>
    <col min="41" max="41" width="13.33203125" style="3" customWidth="1"/>
    <col min="42" max="42" width="12.88671875" style="3" customWidth="1"/>
    <col min="43" max="43" width="12.6640625" style="3" customWidth="1"/>
    <col min="44" max="44" width="13.44140625" style="3" customWidth="1"/>
    <col min="45" max="45" width="14.109375" style="3" customWidth="1"/>
    <col min="46" max="46" width="11.109375" style="3" customWidth="1"/>
    <col min="47" max="47" width="16.6640625" style="3" customWidth="1"/>
    <col min="48" max="48" width="16.5546875" style="3" customWidth="1"/>
    <col min="49" max="49" width="17.6640625" style="3" customWidth="1"/>
    <col min="50" max="50" width="14.33203125" style="3" customWidth="1"/>
    <col min="51" max="51" width="11.109375" style="3" customWidth="1"/>
    <col min="52" max="52" width="12.33203125" style="3" customWidth="1"/>
    <col min="53" max="53" width="13.33203125" style="3" customWidth="1"/>
    <col min="54" max="54" width="15.33203125" style="3" customWidth="1"/>
    <col min="55" max="55" width="12.5546875" style="3" customWidth="1"/>
    <col min="56" max="56" width="13" style="3" customWidth="1"/>
    <col min="57" max="57" width="14.33203125" style="3" customWidth="1"/>
    <col min="58" max="58" width="15.109375" style="3" customWidth="1"/>
    <col min="59" max="59" width="14.109375" style="3" customWidth="1"/>
    <col min="60" max="60" width="13.5546875" style="3" customWidth="1"/>
    <col min="61" max="61" width="8.88671875" style="3"/>
    <col min="62" max="62" width="13.77734375" style="3" customWidth="1"/>
    <col min="63" max="16384" width="8.88671875" style="3"/>
  </cols>
  <sheetData>
    <row r="1" spans="1:62" ht="14.4" x14ac:dyDescent="0.3">
      <c r="A1" s="7" t="s">
        <v>52</v>
      </c>
      <c r="B1" s="237"/>
      <c r="C1" s="237" t="s">
        <v>76</v>
      </c>
      <c r="D1" s="237"/>
      <c r="E1" s="237"/>
      <c r="F1" s="238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</row>
    <row r="2" spans="1:62" ht="14.4" x14ac:dyDescent="0.3">
      <c r="A2" s="5" t="s">
        <v>22</v>
      </c>
      <c r="B2" s="59"/>
      <c r="C2" s="59"/>
      <c r="D2" s="59"/>
      <c r="E2" s="59"/>
      <c r="F2" s="23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</row>
    <row r="3" spans="1:62" ht="15" thickBot="1" x14ac:dyDescent="0.35">
      <c r="A3" s="8" t="s">
        <v>24</v>
      </c>
      <c r="B3" s="240"/>
      <c r="C3" s="240"/>
      <c r="D3" s="240"/>
      <c r="E3" s="240"/>
      <c r="F3" s="241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</row>
    <row r="4" spans="1:62" ht="14.4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</row>
    <row r="5" spans="1:62" ht="15" thickBot="1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</row>
    <row r="6" spans="1:62" ht="15" customHeight="1" thickBot="1" x14ac:dyDescent="0.35">
      <c r="A6" s="167"/>
      <c r="B6" s="255" t="s">
        <v>136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56"/>
      <c r="W6" s="243" t="s">
        <v>204</v>
      </c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4"/>
      <c r="AP6" s="243" t="s">
        <v>253</v>
      </c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4"/>
    </row>
    <row r="7" spans="1:62" ht="130.19999999999999" thickBot="1" x14ac:dyDescent="0.35">
      <c r="A7" s="434" t="s">
        <v>29</v>
      </c>
      <c r="B7" s="145" t="s">
        <v>77</v>
      </c>
      <c r="C7" s="143" t="s">
        <v>78</v>
      </c>
      <c r="D7" s="143" t="s">
        <v>79</v>
      </c>
      <c r="E7" s="144" t="s">
        <v>31</v>
      </c>
      <c r="F7" s="145" t="s">
        <v>32</v>
      </c>
      <c r="G7" s="144" t="s">
        <v>33</v>
      </c>
      <c r="H7" s="147" t="s">
        <v>138</v>
      </c>
      <c r="I7" s="147" t="s">
        <v>139</v>
      </c>
      <c r="J7" s="145" t="s">
        <v>140</v>
      </c>
      <c r="K7" s="145" t="s">
        <v>141</v>
      </c>
      <c r="L7" s="145" t="s">
        <v>142</v>
      </c>
      <c r="M7" s="147" t="s">
        <v>50</v>
      </c>
      <c r="N7" s="148" t="s">
        <v>105</v>
      </c>
      <c r="O7" s="145" t="s">
        <v>143</v>
      </c>
      <c r="P7" s="145" t="s">
        <v>144</v>
      </c>
      <c r="Q7" s="149" t="s">
        <v>145</v>
      </c>
      <c r="R7" s="149" t="s">
        <v>146</v>
      </c>
      <c r="S7" s="74" t="s">
        <v>147</v>
      </c>
      <c r="T7" s="145" t="s">
        <v>148</v>
      </c>
      <c r="U7" s="148" t="s">
        <v>106</v>
      </c>
      <c r="V7" s="245" t="s">
        <v>207</v>
      </c>
      <c r="W7" s="146" t="s">
        <v>77</v>
      </c>
      <c r="X7" s="143" t="s">
        <v>78</v>
      </c>
      <c r="Y7" s="143" t="s">
        <v>79</v>
      </c>
      <c r="Z7" s="144" t="s">
        <v>31</v>
      </c>
      <c r="AA7" s="145" t="s">
        <v>32</v>
      </c>
      <c r="AB7" s="144" t="s">
        <v>33</v>
      </c>
      <c r="AC7" s="147" t="s">
        <v>208</v>
      </c>
      <c r="AD7" s="147" t="s">
        <v>209</v>
      </c>
      <c r="AE7" s="145" t="s">
        <v>210</v>
      </c>
      <c r="AF7" s="145" t="s">
        <v>211</v>
      </c>
      <c r="AG7" s="145" t="s">
        <v>212</v>
      </c>
      <c r="AH7" s="147" t="s">
        <v>50</v>
      </c>
      <c r="AI7" s="148" t="s">
        <v>105</v>
      </c>
      <c r="AJ7" s="145" t="s">
        <v>213</v>
      </c>
      <c r="AK7" s="145" t="s">
        <v>214</v>
      </c>
      <c r="AL7" s="74" t="s">
        <v>215</v>
      </c>
      <c r="AM7" s="145" t="s">
        <v>216</v>
      </c>
      <c r="AN7" s="148" t="s">
        <v>106</v>
      </c>
      <c r="AO7" s="245" t="s">
        <v>284</v>
      </c>
      <c r="AP7" s="146" t="s">
        <v>77</v>
      </c>
      <c r="AQ7" s="143" t="s">
        <v>78</v>
      </c>
      <c r="AR7" s="143" t="s">
        <v>79</v>
      </c>
      <c r="AS7" s="144" t="s">
        <v>31</v>
      </c>
      <c r="AT7" s="145" t="s">
        <v>32</v>
      </c>
      <c r="AU7" s="144" t="s">
        <v>33</v>
      </c>
      <c r="AV7" s="147" t="s">
        <v>271</v>
      </c>
      <c r="AW7" s="147" t="s">
        <v>272</v>
      </c>
      <c r="AX7" s="145" t="s">
        <v>273</v>
      </c>
      <c r="AY7" s="145" t="s">
        <v>274</v>
      </c>
      <c r="AZ7" s="145" t="s">
        <v>275</v>
      </c>
      <c r="BA7" s="147" t="s">
        <v>50</v>
      </c>
      <c r="BB7" s="148" t="s">
        <v>105</v>
      </c>
      <c r="BC7" s="145" t="s">
        <v>276</v>
      </c>
      <c r="BD7" s="145" t="s">
        <v>277</v>
      </c>
      <c r="BE7" s="74" t="s">
        <v>278</v>
      </c>
      <c r="BF7" s="145" t="s">
        <v>279</v>
      </c>
      <c r="BG7" s="148" t="s">
        <v>106</v>
      </c>
      <c r="BH7" s="145" t="s">
        <v>280</v>
      </c>
      <c r="BJ7" s="337" t="s">
        <v>281</v>
      </c>
    </row>
    <row r="8" spans="1:62" ht="92.25" customHeight="1" thickBot="1" x14ac:dyDescent="0.35">
      <c r="A8" s="435"/>
      <c r="B8" s="145" t="s">
        <v>254</v>
      </c>
      <c r="C8" s="145" t="s">
        <v>255</v>
      </c>
      <c r="D8" s="145" t="s">
        <v>256</v>
      </c>
      <c r="E8" s="144" t="s">
        <v>56</v>
      </c>
      <c r="F8" s="145" t="s">
        <v>5</v>
      </c>
      <c r="G8" s="144" t="s">
        <v>5</v>
      </c>
      <c r="H8" s="147" t="s">
        <v>137</v>
      </c>
      <c r="I8" s="147" t="s">
        <v>288</v>
      </c>
      <c r="J8" s="144" t="s">
        <v>5</v>
      </c>
      <c r="K8" s="145" t="s">
        <v>5</v>
      </c>
      <c r="L8" s="144" t="s">
        <v>5</v>
      </c>
      <c r="M8" s="144" t="s">
        <v>80</v>
      </c>
      <c r="N8" s="145" t="s">
        <v>73</v>
      </c>
      <c r="O8" s="145" t="s">
        <v>257</v>
      </c>
      <c r="P8" s="145" t="s">
        <v>258</v>
      </c>
      <c r="Q8" s="145" t="s">
        <v>259</v>
      </c>
      <c r="R8" s="145" t="s">
        <v>260</v>
      </c>
      <c r="S8" s="150" t="s">
        <v>74</v>
      </c>
      <c r="T8" s="144" t="s">
        <v>5</v>
      </c>
      <c r="U8" s="144" t="s">
        <v>75</v>
      </c>
      <c r="V8" s="145" t="s">
        <v>5</v>
      </c>
      <c r="W8" s="146" t="s">
        <v>261</v>
      </c>
      <c r="X8" s="145" t="s">
        <v>262</v>
      </c>
      <c r="Y8" s="145" t="s">
        <v>263</v>
      </c>
      <c r="Z8" s="144" t="s">
        <v>5</v>
      </c>
      <c r="AA8" s="145" t="s">
        <v>5</v>
      </c>
      <c r="AB8" s="144" t="s">
        <v>5</v>
      </c>
      <c r="AC8" s="147" t="s">
        <v>205</v>
      </c>
      <c r="AD8" s="147" t="s">
        <v>206</v>
      </c>
      <c r="AE8" s="144" t="s">
        <v>5</v>
      </c>
      <c r="AF8" s="145" t="s">
        <v>5</v>
      </c>
      <c r="AG8" s="144" t="s">
        <v>5</v>
      </c>
      <c r="AH8" s="144" t="s">
        <v>80</v>
      </c>
      <c r="AI8" s="145" t="s">
        <v>71</v>
      </c>
      <c r="AJ8" s="145" t="s">
        <v>264</v>
      </c>
      <c r="AK8" s="145" t="s">
        <v>265</v>
      </c>
      <c r="AL8" s="150" t="s">
        <v>285</v>
      </c>
      <c r="AM8" s="144" t="s">
        <v>5</v>
      </c>
      <c r="AN8" s="144" t="s">
        <v>72</v>
      </c>
      <c r="AO8" s="145" t="s">
        <v>5</v>
      </c>
      <c r="AP8" s="146" t="s">
        <v>266</v>
      </c>
      <c r="AQ8" s="145" t="s">
        <v>267</v>
      </c>
      <c r="AR8" s="145" t="s">
        <v>268</v>
      </c>
      <c r="AS8" s="144" t="s">
        <v>5</v>
      </c>
      <c r="AT8" s="145" t="s">
        <v>5</v>
      </c>
      <c r="AU8" s="144" t="s">
        <v>5</v>
      </c>
      <c r="AV8" s="376" t="s">
        <v>282</v>
      </c>
      <c r="AW8" s="376" t="s">
        <v>283</v>
      </c>
      <c r="AX8" s="144" t="s">
        <v>5</v>
      </c>
      <c r="AY8" s="145" t="s">
        <v>5</v>
      </c>
      <c r="AZ8" s="144" t="s">
        <v>5</v>
      </c>
      <c r="BA8" s="144" t="s">
        <v>80</v>
      </c>
      <c r="BB8" s="145" t="s">
        <v>289</v>
      </c>
      <c r="BC8" s="145" t="s">
        <v>269</v>
      </c>
      <c r="BD8" s="145" t="s">
        <v>270</v>
      </c>
      <c r="BE8" s="150" t="s">
        <v>291</v>
      </c>
      <c r="BF8" s="144" t="s">
        <v>292</v>
      </c>
      <c r="BG8" s="144" t="s">
        <v>293</v>
      </c>
      <c r="BH8" s="145" t="s">
        <v>294</v>
      </c>
      <c r="BJ8" s="338" t="s">
        <v>290</v>
      </c>
    </row>
    <row r="9" spans="1:62" ht="15" thickBot="1" x14ac:dyDescent="0.35">
      <c r="A9" s="433"/>
      <c r="B9" s="432">
        <f>'2023 RoR ILEC Interstate Rates'!F23</f>
        <v>0</v>
      </c>
      <c r="C9" s="132">
        <f>'2023 RoR ILEC Intrastate Rates'!F14</f>
        <v>0</v>
      </c>
      <c r="D9" s="132">
        <f>'2023 RoR ILEC Rec. Comp. Rates'!C13</f>
        <v>0</v>
      </c>
      <c r="E9" s="151"/>
      <c r="F9" s="151"/>
      <c r="G9" s="153"/>
      <c r="H9" s="153"/>
      <c r="I9" s="153"/>
      <c r="J9" s="153"/>
      <c r="K9" s="153"/>
      <c r="L9" s="153"/>
      <c r="M9" s="152"/>
      <c r="N9" s="154">
        <f t="shared" ref="N9:N38" si="0">IF(SUM(B9:M9)&gt;0,SUM(B9:M9),0)</f>
        <v>0</v>
      </c>
      <c r="O9" s="132">
        <f>'2023 RoR ILEC Interstate Rates'!F22</f>
        <v>0</v>
      </c>
      <c r="P9" s="132">
        <f>'2023 RoR ILEC Intrastate Rates'!F13</f>
        <v>0</v>
      </c>
      <c r="Q9" s="132">
        <f>'2023 RoR ILEC Rec. Comp. Rates'!C10</f>
        <v>0</v>
      </c>
      <c r="R9" s="132">
        <f>'2023 RoR ILEC Rec. Comp. Rates'!C12</f>
        <v>0</v>
      </c>
      <c r="S9" s="155">
        <f>H9+I9+J9+K9+L9+O9+P9+Q9-R9</f>
        <v>0</v>
      </c>
      <c r="T9" s="133"/>
      <c r="U9" s="156">
        <f>N9+T9</f>
        <v>0</v>
      </c>
      <c r="V9" s="73"/>
      <c r="W9" s="132">
        <f>'2023 RoR ILEC Interstate Rates'!H23</f>
        <v>0</v>
      </c>
      <c r="X9" s="132">
        <f>'2023 RoR ILEC Intrastate Rates'!H14</f>
        <v>0</v>
      </c>
      <c r="Y9" s="132">
        <f>'2023 RoR ILEC Rec. Comp. Rates'!E13</f>
        <v>0</v>
      </c>
      <c r="Z9" s="151"/>
      <c r="AA9" s="151"/>
      <c r="AB9" s="153"/>
      <c r="AC9" s="153"/>
      <c r="AD9" s="153"/>
      <c r="AE9" s="153"/>
      <c r="AF9" s="153"/>
      <c r="AG9" s="153"/>
      <c r="AH9" s="152"/>
      <c r="AI9" s="154">
        <f>IF(SUM(W9:AH9)&gt;0,SUM(W9:AH9),0)</f>
        <v>0</v>
      </c>
      <c r="AJ9" s="132">
        <f>'2023 RoR ILEC Interstate Rates'!H22</f>
        <v>0</v>
      </c>
      <c r="AK9" s="132">
        <f>'2023 RoR ILEC Intrastate Rates'!H13</f>
        <v>0</v>
      </c>
      <c r="AL9" s="155">
        <f t="shared" ref="AL9:AL38" si="1">AC9+AD9+AE9+AF9+AG9+AJ9+AK9</f>
        <v>0</v>
      </c>
      <c r="AM9" s="133"/>
      <c r="AN9" s="156">
        <f t="shared" ref="AN9:AN38" si="2">AI9+AM9</f>
        <v>0</v>
      </c>
      <c r="AO9" s="437"/>
      <c r="AP9" s="432">
        <f>'2023 RoR ILEC Interstate Rates'!J23</f>
        <v>0</v>
      </c>
      <c r="AQ9" s="132">
        <f>'2023 RoR ILEC Intrastate Rates'!J14</f>
        <v>0</v>
      </c>
      <c r="AR9" s="132">
        <f>'2023 RoR ILEC Rec. Comp. Rates'!G13</f>
        <v>0</v>
      </c>
      <c r="AS9" s="151"/>
      <c r="AT9" s="151"/>
      <c r="AU9" s="153"/>
      <c r="AV9" s="153"/>
      <c r="AW9" s="153"/>
      <c r="AX9" s="153"/>
      <c r="AY9" s="153"/>
      <c r="AZ9" s="153"/>
      <c r="BA9" s="152"/>
      <c r="BB9" s="154">
        <f>IF(SUM(AP9:BA9)&gt;0,SUM(AP9:BA9),0)</f>
        <v>0</v>
      </c>
      <c r="BC9" s="132">
        <f>'2023 RoR ILEC Interstate Rates'!J22</f>
        <v>0</v>
      </c>
      <c r="BD9" s="132">
        <f>'2023 RoR ILEC Intrastate Rates'!J13</f>
        <v>0</v>
      </c>
      <c r="BE9" s="155">
        <f>AV9+AW9+AX9+AY9+AZ9+BC9+BD9</f>
        <v>0</v>
      </c>
      <c r="BF9" s="133">
        <f t="shared" ref="BF9:BF38" si="3">IF(SUM(B9:M9)+BE9-AV9-AW9&lt;=0,0,IF(AND(BE9&gt;0,BE9&gt;BB9-BA9),BE9-BB9-BA9,0))</f>
        <v>0</v>
      </c>
      <c r="BG9" s="156">
        <f t="shared" ref="BG9:BG38" si="4">BB9+BF9</f>
        <v>0</v>
      </c>
      <c r="BH9" s="73">
        <f t="shared" ref="BH9:BH38" si="5">IF(SUM(B9:M9)&lt;=0,0,IF(AND(BE9&lt;0,SUM(AP9:BA9)&lt;0),MIN(ABS(BE9),ABS(SUM(AP9:BA9))),0))</f>
        <v>0</v>
      </c>
      <c r="BJ9" s="378">
        <f>AX9+AY9+AZ9+BC9+BD9</f>
        <v>0</v>
      </c>
    </row>
    <row r="10" spans="1:62" ht="15" thickBot="1" x14ac:dyDescent="0.35">
      <c r="A10" s="232"/>
      <c r="B10" s="234"/>
      <c r="C10" s="134"/>
      <c r="D10" s="135"/>
      <c r="E10" s="157"/>
      <c r="F10" s="157"/>
      <c r="G10" s="158"/>
      <c r="H10" s="158"/>
      <c r="I10" s="158"/>
      <c r="J10" s="158"/>
      <c r="K10" s="158"/>
      <c r="L10" s="158"/>
      <c r="M10" s="159"/>
      <c r="N10" s="154">
        <f t="shared" si="0"/>
        <v>0</v>
      </c>
      <c r="O10" s="137"/>
      <c r="P10" s="138"/>
      <c r="Q10" s="138"/>
      <c r="R10" s="138"/>
      <c r="S10" s="161">
        <f>H10+I10+J10+K10+L10+O10+P10+Q10-R10</f>
        <v>0</v>
      </c>
      <c r="T10" s="54"/>
      <c r="U10" s="156">
        <f>N10+T10</f>
        <v>0</v>
      </c>
      <c r="V10" s="73"/>
      <c r="W10" s="136"/>
      <c r="X10" s="134"/>
      <c r="Y10" s="135"/>
      <c r="Z10" s="157"/>
      <c r="AA10" s="157"/>
      <c r="AB10" s="158"/>
      <c r="AC10" s="158"/>
      <c r="AD10" s="158"/>
      <c r="AE10" s="158"/>
      <c r="AF10" s="158"/>
      <c r="AG10" s="158"/>
      <c r="AH10" s="159"/>
      <c r="AI10" s="154">
        <f>IF(SUM(W10:AH10)&gt;0,SUM(W10:AH10),0)</f>
        <v>0</v>
      </c>
      <c r="AJ10" s="137"/>
      <c r="AK10" s="138"/>
      <c r="AL10" s="161">
        <f t="shared" si="1"/>
        <v>0</v>
      </c>
      <c r="AM10" s="54"/>
      <c r="AN10" s="156">
        <f t="shared" si="2"/>
        <v>0</v>
      </c>
      <c r="AO10" s="73"/>
      <c r="AP10" s="136"/>
      <c r="AQ10" s="134"/>
      <c r="AR10" s="135"/>
      <c r="AS10" s="157"/>
      <c r="AT10" s="157"/>
      <c r="AU10" s="158"/>
      <c r="AV10" s="158"/>
      <c r="AW10" s="158"/>
      <c r="AX10" s="158"/>
      <c r="AY10" s="158"/>
      <c r="AZ10" s="158"/>
      <c r="BA10" s="159"/>
      <c r="BB10" s="154">
        <f>IF(SUM(AP10:BA10)&gt;0,SUM(AP10:BA10),0)</f>
        <v>0</v>
      </c>
      <c r="BC10" s="137"/>
      <c r="BD10" s="138"/>
      <c r="BE10" s="161">
        <f>AV10+AW10+AX10+AY10+AZ10+BC10+BD10</f>
        <v>0</v>
      </c>
      <c r="BF10" s="54">
        <f t="shared" si="3"/>
        <v>0</v>
      </c>
      <c r="BG10" s="156">
        <f t="shared" si="4"/>
        <v>0</v>
      </c>
      <c r="BH10" s="73">
        <f t="shared" si="5"/>
        <v>0</v>
      </c>
      <c r="BJ10" s="377">
        <f t="shared" ref="BJ10:BJ38" si="6">AX10+AY10+AZ10+BC10+BD10</f>
        <v>0</v>
      </c>
    </row>
    <row r="11" spans="1:62" ht="15" thickBot="1" x14ac:dyDescent="0.35">
      <c r="A11" s="232"/>
      <c r="B11" s="234"/>
      <c r="C11" s="134"/>
      <c r="D11" s="135"/>
      <c r="E11" s="157"/>
      <c r="F11" s="157"/>
      <c r="G11" s="158"/>
      <c r="H11" s="158"/>
      <c r="I11" s="158"/>
      <c r="J11" s="158"/>
      <c r="K11" s="158"/>
      <c r="L11" s="158"/>
      <c r="M11" s="159"/>
      <c r="N11" s="158">
        <f t="shared" si="0"/>
        <v>0</v>
      </c>
      <c r="O11" s="160"/>
      <c r="P11" s="161"/>
      <c r="Q11" s="161"/>
      <c r="R11" s="161"/>
      <c r="S11" s="161">
        <f t="shared" ref="S11:S38" si="7">H11+I11+J11+K11+L11+O11+P11+Q11-R11</f>
        <v>0</v>
      </c>
      <c r="T11" s="54"/>
      <c r="U11" s="156">
        <f t="shared" ref="U11:U38" si="8">N11+T11</f>
        <v>0</v>
      </c>
      <c r="V11" s="73"/>
      <c r="W11" s="136"/>
      <c r="X11" s="134"/>
      <c r="Y11" s="135"/>
      <c r="Z11" s="157"/>
      <c r="AA11" s="157"/>
      <c r="AB11" s="158"/>
      <c r="AC11" s="158"/>
      <c r="AD11" s="158"/>
      <c r="AE11" s="158"/>
      <c r="AF11" s="158"/>
      <c r="AG11" s="158"/>
      <c r="AH11" s="159"/>
      <c r="AI11" s="158">
        <f t="shared" ref="AI11:AI38" si="9">IF(SUM(W11:AH11)&gt;0,SUM(W11:AH11),0)</f>
        <v>0</v>
      </c>
      <c r="AJ11" s="160"/>
      <c r="AK11" s="161"/>
      <c r="AL11" s="161">
        <f t="shared" si="1"/>
        <v>0</v>
      </c>
      <c r="AM11" s="54"/>
      <c r="AN11" s="156">
        <f t="shared" si="2"/>
        <v>0</v>
      </c>
      <c r="AO11" s="73"/>
      <c r="AP11" s="136"/>
      <c r="AQ11" s="134"/>
      <c r="AR11" s="135"/>
      <c r="AS11" s="157"/>
      <c r="AT11" s="157"/>
      <c r="AU11" s="158"/>
      <c r="AV11" s="158"/>
      <c r="AW11" s="158"/>
      <c r="AX11" s="158"/>
      <c r="AY11" s="158"/>
      <c r="AZ11" s="158"/>
      <c r="BA11" s="159"/>
      <c r="BB11" s="158">
        <f t="shared" ref="BB11:BB38" si="10">IF(SUM(AP11:BA11)&gt;0,SUM(AP11:BA11),0)</f>
        <v>0</v>
      </c>
      <c r="BC11" s="160"/>
      <c r="BD11" s="161"/>
      <c r="BE11" s="161">
        <f t="shared" ref="BE11:BE38" si="11">AV11+AW11+AX11+AY11+AZ11+BC11+BD11</f>
        <v>0</v>
      </c>
      <c r="BF11" s="54">
        <f t="shared" si="3"/>
        <v>0</v>
      </c>
      <c r="BG11" s="156">
        <f t="shared" si="4"/>
        <v>0</v>
      </c>
      <c r="BH11" s="73">
        <f t="shared" si="5"/>
        <v>0</v>
      </c>
      <c r="BJ11" s="377">
        <f t="shared" si="6"/>
        <v>0</v>
      </c>
    </row>
    <row r="12" spans="1:62" ht="15" thickBot="1" x14ac:dyDescent="0.35">
      <c r="A12" s="232"/>
      <c r="B12" s="234"/>
      <c r="C12" s="134"/>
      <c r="D12" s="135"/>
      <c r="E12" s="157"/>
      <c r="F12" s="157"/>
      <c r="G12" s="158"/>
      <c r="H12" s="158"/>
      <c r="I12" s="158"/>
      <c r="J12" s="158"/>
      <c r="K12" s="158"/>
      <c r="L12" s="158"/>
      <c r="M12" s="159"/>
      <c r="N12" s="158">
        <f t="shared" si="0"/>
        <v>0</v>
      </c>
      <c r="O12" s="160"/>
      <c r="P12" s="161"/>
      <c r="Q12" s="161"/>
      <c r="R12" s="161"/>
      <c r="S12" s="161">
        <f t="shared" si="7"/>
        <v>0</v>
      </c>
      <c r="T12" s="54"/>
      <c r="U12" s="156">
        <f t="shared" si="8"/>
        <v>0</v>
      </c>
      <c r="V12" s="73"/>
      <c r="W12" s="136"/>
      <c r="X12" s="134"/>
      <c r="Y12" s="135"/>
      <c r="Z12" s="157"/>
      <c r="AA12" s="157"/>
      <c r="AB12" s="158"/>
      <c r="AC12" s="158"/>
      <c r="AD12" s="158"/>
      <c r="AE12" s="158"/>
      <c r="AF12" s="158"/>
      <c r="AG12" s="158"/>
      <c r="AH12" s="159"/>
      <c r="AI12" s="158">
        <f t="shared" si="9"/>
        <v>0</v>
      </c>
      <c r="AJ12" s="160"/>
      <c r="AK12" s="161"/>
      <c r="AL12" s="161">
        <f t="shared" si="1"/>
        <v>0</v>
      </c>
      <c r="AM12" s="54"/>
      <c r="AN12" s="156">
        <f t="shared" si="2"/>
        <v>0</v>
      </c>
      <c r="AO12" s="73"/>
      <c r="AP12" s="136"/>
      <c r="AQ12" s="134"/>
      <c r="AR12" s="135"/>
      <c r="AS12" s="157"/>
      <c r="AT12" s="157"/>
      <c r="AU12" s="158"/>
      <c r="AV12" s="158"/>
      <c r="AW12" s="158"/>
      <c r="AX12" s="158"/>
      <c r="AY12" s="158"/>
      <c r="AZ12" s="158"/>
      <c r="BA12" s="159"/>
      <c r="BB12" s="158">
        <f t="shared" si="10"/>
        <v>0</v>
      </c>
      <c r="BC12" s="160"/>
      <c r="BD12" s="161"/>
      <c r="BE12" s="161">
        <f t="shared" si="11"/>
        <v>0</v>
      </c>
      <c r="BF12" s="54">
        <f t="shared" si="3"/>
        <v>0</v>
      </c>
      <c r="BG12" s="156">
        <f t="shared" si="4"/>
        <v>0</v>
      </c>
      <c r="BH12" s="73">
        <f t="shared" si="5"/>
        <v>0</v>
      </c>
      <c r="BJ12" s="377">
        <f t="shared" si="6"/>
        <v>0</v>
      </c>
    </row>
    <row r="13" spans="1:62" ht="15" thickBot="1" x14ac:dyDescent="0.35">
      <c r="A13" s="232"/>
      <c r="B13" s="234"/>
      <c r="C13" s="134"/>
      <c r="D13" s="135"/>
      <c r="E13" s="157"/>
      <c r="F13" s="157"/>
      <c r="G13" s="158"/>
      <c r="H13" s="158"/>
      <c r="I13" s="158"/>
      <c r="J13" s="158"/>
      <c r="K13" s="158"/>
      <c r="L13" s="158"/>
      <c r="M13" s="159"/>
      <c r="N13" s="158">
        <f t="shared" si="0"/>
        <v>0</v>
      </c>
      <c r="O13" s="160"/>
      <c r="P13" s="161"/>
      <c r="Q13" s="161"/>
      <c r="R13" s="161"/>
      <c r="S13" s="161">
        <f t="shared" si="7"/>
        <v>0</v>
      </c>
      <c r="T13" s="54"/>
      <c r="U13" s="156">
        <f t="shared" si="8"/>
        <v>0</v>
      </c>
      <c r="V13" s="73"/>
      <c r="W13" s="136"/>
      <c r="X13" s="134"/>
      <c r="Y13" s="135"/>
      <c r="Z13" s="157"/>
      <c r="AA13" s="157"/>
      <c r="AB13" s="158"/>
      <c r="AC13" s="158"/>
      <c r="AD13" s="158"/>
      <c r="AE13" s="158"/>
      <c r="AF13" s="158"/>
      <c r="AG13" s="158"/>
      <c r="AH13" s="159"/>
      <c r="AI13" s="158">
        <f t="shared" si="9"/>
        <v>0</v>
      </c>
      <c r="AJ13" s="160"/>
      <c r="AK13" s="161"/>
      <c r="AL13" s="161">
        <f t="shared" si="1"/>
        <v>0</v>
      </c>
      <c r="AM13" s="54"/>
      <c r="AN13" s="156">
        <f t="shared" si="2"/>
        <v>0</v>
      </c>
      <c r="AO13" s="73"/>
      <c r="AP13" s="136"/>
      <c r="AQ13" s="134"/>
      <c r="AR13" s="135"/>
      <c r="AS13" s="157"/>
      <c r="AT13" s="157"/>
      <c r="AU13" s="158"/>
      <c r="AV13" s="158"/>
      <c r="AW13" s="158"/>
      <c r="AX13" s="158"/>
      <c r="AY13" s="158"/>
      <c r="AZ13" s="158"/>
      <c r="BA13" s="159"/>
      <c r="BB13" s="158">
        <f t="shared" si="10"/>
        <v>0</v>
      </c>
      <c r="BC13" s="160"/>
      <c r="BD13" s="161"/>
      <c r="BE13" s="161">
        <f t="shared" si="11"/>
        <v>0</v>
      </c>
      <c r="BF13" s="54">
        <f t="shared" si="3"/>
        <v>0</v>
      </c>
      <c r="BG13" s="156">
        <f t="shared" si="4"/>
        <v>0</v>
      </c>
      <c r="BH13" s="73">
        <f t="shared" si="5"/>
        <v>0</v>
      </c>
      <c r="BJ13" s="377">
        <f t="shared" si="6"/>
        <v>0</v>
      </c>
    </row>
    <row r="14" spans="1:62" ht="15" thickBot="1" x14ac:dyDescent="0.35">
      <c r="A14" s="232"/>
      <c r="B14" s="234"/>
      <c r="C14" s="134"/>
      <c r="D14" s="135"/>
      <c r="E14" s="157"/>
      <c r="F14" s="157"/>
      <c r="G14" s="158"/>
      <c r="H14" s="158"/>
      <c r="I14" s="158"/>
      <c r="J14" s="158"/>
      <c r="K14" s="158"/>
      <c r="L14" s="158"/>
      <c r="M14" s="159"/>
      <c r="N14" s="158">
        <f t="shared" si="0"/>
        <v>0</v>
      </c>
      <c r="O14" s="160"/>
      <c r="P14" s="161"/>
      <c r="Q14" s="161"/>
      <c r="R14" s="161"/>
      <c r="S14" s="161">
        <f t="shared" si="7"/>
        <v>0</v>
      </c>
      <c r="T14" s="54"/>
      <c r="U14" s="156">
        <f t="shared" si="8"/>
        <v>0</v>
      </c>
      <c r="V14" s="73"/>
      <c r="W14" s="136"/>
      <c r="X14" s="134"/>
      <c r="Y14" s="135"/>
      <c r="Z14" s="157"/>
      <c r="AA14" s="157"/>
      <c r="AB14" s="158"/>
      <c r="AC14" s="158"/>
      <c r="AD14" s="158"/>
      <c r="AE14" s="158"/>
      <c r="AF14" s="158"/>
      <c r="AG14" s="158"/>
      <c r="AH14" s="159"/>
      <c r="AI14" s="158">
        <f t="shared" si="9"/>
        <v>0</v>
      </c>
      <c r="AJ14" s="160"/>
      <c r="AK14" s="161"/>
      <c r="AL14" s="161">
        <f t="shared" si="1"/>
        <v>0</v>
      </c>
      <c r="AM14" s="54"/>
      <c r="AN14" s="156">
        <f t="shared" si="2"/>
        <v>0</v>
      </c>
      <c r="AO14" s="73"/>
      <c r="AP14" s="136"/>
      <c r="AQ14" s="134"/>
      <c r="AR14" s="135"/>
      <c r="AS14" s="157"/>
      <c r="AT14" s="157"/>
      <c r="AU14" s="158"/>
      <c r="AV14" s="158"/>
      <c r="AW14" s="158"/>
      <c r="AX14" s="158"/>
      <c r="AY14" s="158"/>
      <c r="AZ14" s="158"/>
      <c r="BA14" s="159"/>
      <c r="BB14" s="158">
        <f t="shared" si="10"/>
        <v>0</v>
      </c>
      <c r="BC14" s="160"/>
      <c r="BD14" s="161"/>
      <c r="BE14" s="161">
        <f t="shared" si="11"/>
        <v>0</v>
      </c>
      <c r="BF14" s="54">
        <f t="shared" si="3"/>
        <v>0</v>
      </c>
      <c r="BG14" s="156">
        <f t="shared" si="4"/>
        <v>0</v>
      </c>
      <c r="BH14" s="73">
        <f t="shared" si="5"/>
        <v>0</v>
      </c>
      <c r="BJ14" s="377">
        <f t="shared" si="6"/>
        <v>0</v>
      </c>
    </row>
    <row r="15" spans="1:62" ht="15" thickBot="1" x14ac:dyDescent="0.35">
      <c r="A15" s="232"/>
      <c r="B15" s="234"/>
      <c r="C15" s="134"/>
      <c r="D15" s="135"/>
      <c r="E15" s="157"/>
      <c r="F15" s="157"/>
      <c r="G15" s="158"/>
      <c r="H15" s="158"/>
      <c r="I15" s="158"/>
      <c r="J15" s="158"/>
      <c r="K15" s="158"/>
      <c r="L15" s="158"/>
      <c r="M15" s="159"/>
      <c r="N15" s="158">
        <f t="shared" si="0"/>
        <v>0</v>
      </c>
      <c r="O15" s="160"/>
      <c r="P15" s="161"/>
      <c r="Q15" s="161"/>
      <c r="R15" s="161"/>
      <c r="S15" s="161">
        <f t="shared" si="7"/>
        <v>0</v>
      </c>
      <c r="T15" s="54"/>
      <c r="U15" s="156">
        <f t="shared" si="8"/>
        <v>0</v>
      </c>
      <c r="V15" s="73"/>
      <c r="W15" s="136"/>
      <c r="X15" s="134"/>
      <c r="Y15" s="135"/>
      <c r="Z15" s="157"/>
      <c r="AA15" s="157"/>
      <c r="AB15" s="158"/>
      <c r="AC15" s="158"/>
      <c r="AD15" s="158"/>
      <c r="AE15" s="158"/>
      <c r="AF15" s="158"/>
      <c r="AG15" s="158"/>
      <c r="AH15" s="159"/>
      <c r="AI15" s="158">
        <f t="shared" si="9"/>
        <v>0</v>
      </c>
      <c r="AJ15" s="160"/>
      <c r="AK15" s="161"/>
      <c r="AL15" s="161">
        <f t="shared" si="1"/>
        <v>0</v>
      </c>
      <c r="AM15" s="54"/>
      <c r="AN15" s="156">
        <f t="shared" si="2"/>
        <v>0</v>
      </c>
      <c r="AO15" s="73"/>
      <c r="AP15" s="136"/>
      <c r="AQ15" s="134"/>
      <c r="AR15" s="135"/>
      <c r="AS15" s="157"/>
      <c r="AT15" s="157"/>
      <c r="AU15" s="158"/>
      <c r="AV15" s="158"/>
      <c r="AW15" s="158"/>
      <c r="AX15" s="158"/>
      <c r="AY15" s="158"/>
      <c r="AZ15" s="158"/>
      <c r="BA15" s="159"/>
      <c r="BB15" s="158">
        <f t="shared" si="10"/>
        <v>0</v>
      </c>
      <c r="BC15" s="160"/>
      <c r="BD15" s="161"/>
      <c r="BE15" s="161">
        <f t="shared" si="11"/>
        <v>0</v>
      </c>
      <c r="BF15" s="54">
        <f t="shared" si="3"/>
        <v>0</v>
      </c>
      <c r="BG15" s="156">
        <f t="shared" si="4"/>
        <v>0</v>
      </c>
      <c r="BH15" s="73">
        <f t="shared" si="5"/>
        <v>0</v>
      </c>
      <c r="BJ15" s="377">
        <f t="shared" si="6"/>
        <v>0</v>
      </c>
    </row>
    <row r="16" spans="1:62" ht="15" thickBot="1" x14ac:dyDescent="0.35">
      <c r="A16" s="232"/>
      <c r="B16" s="234"/>
      <c r="C16" s="134"/>
      <c r="D16" s="135"/>
      <c r="E16" s="157"/>
      <c r="F16" s="157"/>
      <c r="G16" s="158"/>
      <c r="H16" s="158"/>
      <c r="I16" s="158"/>
      <c r="J16" s="158"/>
      <c r="K16" s="158"/>
      <c r="L16" s="158"/>
      <c r="M16" s="159"/>
      <c r="N16" s="158">
        <f t="shared" si="0"/>
        <v>0</v>
      </c>
      <c r="O16" s="160"/>
      <c r="P16" s="161"/>
      <c r="Q16" s="161"/>
      <c r="R16" s="161"/>
      <c r="S16" s="161">
        <f t="shared" si="7"/>
        <v>0</v>
      </c>
      <c r="T16" s="54"/>
      <c r="U16" s="156">
        <f t="shared" si="8"/>
        <v>0</v>
      </c>
      <c r="V16" s="73"/>
      <c r="W16" s="136"/>
      <c r="X16" s="134"/>
      <c r="Y16" s="135"/>
      <c r="Z16" s="157"/>
      <c r="AA16" s="157"/>
      <c r="AB16" s="158"/>
      <c r="AC16" s="158"/>
      <c r="AD16" s="158"/>
      <c r="AE16" s="158"/>
      <c r="AF16" s="158"/>
      <c r="AG16" s="158"/>
      <c r="AH16" s="159"/>
      <c r="AI16" s="158">
        <f t="shared" si="9"/>
        <v>0</v>
      </c>
      <c r="AJ16" s="160"/>
      <c r="AK16" s="161"/>
      <c r="AL16" s="161">
        <f t="shared" si="1"/>
        <v>0</v>
      </c>
      <c r="AM16" s="54"/>
      <c r="AN16" s="156">
        <f t="shared" si="2"/>
        <v>0</v>
      </c>
      <c r="AO16" s="73"/>
      <c r="AP16" s="136"/>
      <c r="AQ16" s="134"/>
      <c r="AR16" s="135"/>
      <c r="AS16" s="157"/>
      <c r="AT16" s="157"/>
      <c r="AU16" s="158"/>
      <c r="AV16" s="158"/>
      <c r="AW16" s="158"/>
      <c r="AX16" s="158"/>
      <c r="AY16" s="158"/>
      <c r="AZ16" s="158"/>
      <c r="BA16" s="159"/>
      <c r="BB16" s="158">
        <f t="shared" si="10"/>
        <v>0</v>
      </c>
      <c r="BC16" s="160"/>
      <c r="BD16" s="161"/>
      <c r="BE16" s="161">
        <f t="shared" si="11"/>
        <v>0</v>
      </c>
      <c r="BF16" s="54">
        <f t="shared" si="3"/>
        <v>0</v>
      </c>
      <c r="BG16" s="156">
        <f t="shared" si="4"/>
        <v>0</v>
      </c>
      <c r="BH16" s="73">
        <f t="shared" si="5"/>
        <v>0</v>
      </c>
      <c r="BJ16" s="377">
        <f t="shared" si="6"/>
        <v>0</v>
      </c>
    </row>
    <row r="17" spans="1:62" ht="15" thickBot="1" x14ac:dyDescent="0.35">
      <c r="A17" s="232"/>
      <c r="B17" s="234"/>
      <c r="C17" s="134"/>
      <c r="D17" s="135"/>
      <c r="E17" s="157"/>
      <c r="F17" s="157"/>
      <c r="G17" s="158"/>
      <c r="H17" s="158"/>
      <c r="I17" s="158"/>
      <c r="J17" s="158"/>
      <c r="K17" s="158"/>
      <c r="L17" s="158"/>
      <c r="M17" s="159"/>
      <c r="N17" s="158">
        <f t="shared" si="0"/>
        <v>0</v>
      </c>
      <c r="O17" s="160"/>
      <c r="P17" s="161"/>
      <c r="Q17" s="161"/>
      <c r="R17" s="161"/>
      <c r="S17" s="161">
        <f t="shared" si="7"/>
        <v>0</v>
      </c>
      <c r="T17" s="54"/>
      <c r="U17" s="156">
        <f t="shared" si="8"/>
        <v>0</v>
      </c>
      <c r="V17" s="73"/>
      <c r="W17" s="136"/>
      <c r="X17" s="134"/>
      <c r="Y17" s="135"/>
      <c r="Z17" s="157"/>
      <c r="AA17" s="157"/>
      <c r="AB17" s="158"/>
      <c r="AC17" s="158"/>
      <c r="AD17" s="158"/>
      <c r="AE17" s="158"/>
      <c r="AF17" s="158"/>
      <c r="AG17" s="158"/>
      <c r="AH17" s="159"/>
      <c r="AI17" s="158">
        <f t="shared" si="9"/>
        <v>0</v>
      </c>
      <c r="AJ17" s="160"/>
      <c r="AK17" s="161"/>
      <c r="AL17" s="161">
        <f t="shared" si="1"/>
        <v>0</v>
      </c>
      <c r="AM17" s="54"/>
      <c r="AN17" s="156">
        <f t="shared" si="2"/>
        <v>0</v>
      </c>
      <c r="AO17" s="73"/>
      <c r="AP17" s="136"/>
      <c r="AQ17" s="134"/>
      <c r="AR17" s="135"/>
      <c r="AS17" s="157"/>
      <c r="AT17" s="157"/>
      <c r="AU17" s="158"/>
      <c r="AV17" s="158"/>
      <c r="AW17" s="158"/>
      <c r="AX17" s="158"/>
      <c r="AY17" s="158"/>
      <c r="AZ17" s="158"/>
      <c r="BA17" s="159"/>
      <c r="BB17" s="158">
        <f t="shared" si="10"/>
        <v>0</v>
      </c>
      <c r="BC17" s="160"/>
      <c r="BD17" s="161"/>
      <c r="BE17" s="161">
        <f t="shared" si="11"/>
        <v>0</v>
      </c>
      <c r="BF17" s="54">
        <f t="shared" si="3"/>
        <v>0</v>
      </c>
      <c r="BG17" s="156">
        <f t="shared" si="4"/>
        <v>0</v>
      </c>
      <c r="BH17" s="73">
        <f t="shared" si="5"/>
        <v>0</v>
      </c>
      <c r="BJ17" s="377">
        <f t="shared" si="6"/>
        <v>0</v>
      </c>
    </row>
    <row r="18" spans="1:62" ht="15" thickBot="1" x14ac:dyDescent="0.35">
      <c r="A18" s="232"/>
      <c r="B18" s="234"/>
      <c r="C18" s="134"/>
      <c r="D18" s="135"/>
      <c r="E18" s="157"/>
      <c r="F18" s="157"/>
      <c r="G18" s="158"/>
      <c r="H18" s="158"/>
      <c r="I18" s="158"/>
      <c r="J18" s="158"/>
      <c r="K18" s="158"/>
      <c r="L18" s="158"/>
      <c r="M18" s="159"/>
      <c r="N18" s="158">
        <f t="shared" si="0"/>
        <v>0</v>
      </c>
      <c r="O18" s="160"/>
      <c r="P18" s="161"/>
      <c r="Q18" s="161"/>
      <c r="R18" s="161"/>
      <c r="S18" s="161">
        <f t="shared" si="7"/>
        <v>0</v>
      </c>
      <c r="T18" s="54"/>
      <c r="U18" s="156">
        <f t="shared" si="8"/>
        <v>0</v>
      </c>
      <c r="V18" s="73"/>
      <c r="W18" s="136"/>
      <c r="X18" s="134"/>
      <c r="Y18" s="135"/>
      <c r="Z18" s="157"/>
      <c r="AA18" s="157"/>
      <c r="AB18" s="158"/>
      <c r="AC18" s="158"/>
      <c r="AD18" s="158"/>
      <c r="AE18" s="158"/>
      <c r="AF18" s="158"/>
      <c r="AG18" s="158"/>
      <c r="AH18" s="159"/>
      <c r="AI18" s="158">
        <f t="shared" si="9"/>
        <v>0</v>
      </c>
      <c r="AJ18" s="160"/>
      <c r="AK18" s="161"/>
      <c r="AL18" s="161">
        <f t="shared" si="1"/>
        <v>0</v>
      </c>
      <c r="AM18" s="54"/>
      <c r="AN18" s="156">
        <f t="shared" si="2"/>
        <v>0</v>
      </c>
      <c r="AO18" s="73"/>
      <c r="AP18" s="136"/>
      <c r="AQ18" s="134"/>
      <c r="AR18" s="135"/>
      <c r="AS18" s="157"/>
      <c r="AT18" s="157"/>
      <c r="AU18" s="158"/>
      <c r="AV18" s="158"/>
      <c r="AW18" s="158"/>
      <c r="AX18" s="158"/>
      <c r="AY18" s="158"/>
      <c r="AZ18" s="158"/>
      <c r="BA18" s="159"/>
      <c r="BB18" s="158">
        <f t="shared" si="10"/>
        <v>0</v>
      </c>
      <c r="BC18" s="160"/>
      <c r="BD18" s="161"/>
      <c r="BE18" s="161">
        <f t="shared" si="11"/>
        <v>0</v>
      </c>
      <c r="BF18" s="54">
        <f t="shared" si="3"/>
        <v>0</v>
      </c>
      <c r="BG18" s="156">
        <f t="shared" si="4"/>
        <v>0</v>
      </c>
      <c r="BH18" s="73">
        <f t="shared" si="5"/>
        <v>0</v>
      </c>
      <c r="BJ18" s="377">
        <f t="shared" si="6"/>
        <v>0</v>
      </c>
    </row>
    <row r="19" spans="1:62" ht="15" thickBot="1" x14ac:dyDescent="0.35">
      <c r="A19" s="232"/>
      <c r="B19" s="234"/>
      <c r="C19" s="134"/>
      <c r="D19" s="135"/>
      <c r="E19" s="157"/>
      <c r="F19" s="157"/>
      <c r="G19" s="158"/>
      <c r="H19" s="158"/>
      <c r="I19" s="158"/>
      <c r="J19" s="158"/>
      <c r="K19" s="158"/>
      <c r="L19" s="158"/>
      <c r="M19" s="159"/>
      <c r="N19" s="158">
        <f t="shared" si="0"/>
        <v>0</v>
      </c>
      <c r="O19" s="160"/>
      <c r="P19" s="161"/>
      <c r="Q19" s="161"/>
      <c r="R19" s="161"/>
      <c r="S19" s="161">
        <f t="shared" si="7"/>
        <v>0</v>
      </c>
      <c r="T19" s="54"/>
      <c r="U19" s="156">
        <f t="shared" si="8"/>
        <v>0</v>
      </c>
      <c r="V19" s="73"/>
      <c r="W19" s="136"/>
      <c r="X19" s="134"/>
      <c r="Y19" s="135"/>
      <c r="Z19" s="157"/>
      <c r="AA19" s="157"/>
      <c r="AB19" s="158"/>
      <c r="AC19" s="158"/>
      <c r="AD19" s="158"/>
      <c r="AE19" s="158"/>
      <c r="AF19" s="158"/>
      <c r="AG19" s="158"/>
      <c r="AH19" s="159"/>
      <c r="AI19" s="158">
        <f t="shared" si="9"/>
        <v>0</v>
      </c>
      <c r="AJ19" s="160"/>
      <c r="AK19" s="161"/>
      <c r="AL19" s="161">
        <f t="shared" si="1"/>
        <v>0</v>
      </c>
      <c r="AM19" s="54"/>
      <c r="AN19" s="156">
        <f t="shared" si="2"/>
        <v>0</v>
      </c>
      <c r="AO19" s="73"/>
      <c r="AP19" s="136"/>
      <c r="AQ19" s="134"/>
      <c r="AR19" s="135"/>
      <c r="AS19" s="157"/>
      <c r="AT19" s="157"/>
      <c r="AU19" s="158"/>
      <c r="AV19" s="158"/>
      <c r="AW19" s="158"/>
      <c r="AX19" s="158"/>
      <c r="AY19" s="158"/>
      <c r="AZ19" s="158"/>
      <c r="BA19" s="159"/>
      <c r="BB19" s="158">
        <f t="shared" si="10"/>
        <v>0</v>
      </c>
      <c r="BC19" s="160"/>
      <c r="BD19" s="161"/>
      <c r="BE19" s="161">
        <f t="shared" si="11"/>
        <v>0</v>
      </c>
      <c r="BF19" s="54">
        <f t="shared" si="3"/>
        <v>0</v>
      </c>
      <c r="BG19" s="156">
        <f t="shared" si="4"/>
        <v>0</v>
      </c>
      <c r="BH19" s="73">
        <f t="shared" si="5"/>
        <v>0</v>
      </c>
      <c r="BJ19" s="377">
        <f t="shared" si="6"/>
        <v>0</v>
      </c>
    </row>
    <row r="20" spans="1:62" ht="15" thickBot="1" x14ac:dyDescent="0.35">
      <c r="A20" s="232"/>
      <c r="B20" s="234"/>
      <c r="C20" s="134"/>
      <c r="D20" s="135"/>
      <c r="E20" s="157"/>
      <c r="F20" s="157"/>
      <c r="G20" s="158"/>
      <c r="H20" s="158"/>
      <c r="I20" s="158"/>
      <c r="J20" s="158"/>
      <c r="K20" s="158"/>
      <c r="L20" s="158"/>
      <c r="M20" s="159"/>
      <c r="N20" s="158">
        <f t="shared" si="0"/>
        <v>0</v>
      </c>
      <c r="O20" s="160"/>
      <c r="P20" s="161"/>
      <c r="Q20" s="161"/>
      <c r="R20" s="161"/>
      <c r="S20" s="161">
        <f t="shared" si="7"/>
        <v>0</v>
      </c>
      <c r="T20" s="54"/>
      <c r="U20" s="156">
        <f t="shared" si="8"/>
        <v>0</v>
      </c>
      <c r="V20" s="73"/>
      <c r="W20" s="136"/>
      <c r="X20" s="134"/>
      <c r="Y20" s="135"/>
      <c r="Z20" s="157"/>
      <c r="AA20" s="157"/>
      <c r="AB20" s="158"/>
      <c r="AC20" s="158"/>
      <c r="AD20" s="158"/>
      <c r="AE20" s="158"/>
      <c r="AF20" s="158"/>
      <c r="AG20" s="158"/>
      <c r="AH20" s="159"/>
      <c r="AI20" s="158">
        <f t="shared" si="9"/>
        <v>0</v>
      </c>
      <c r="AJ20" s="160"/>
      <c r="AK20" s="161"/>
      <c r="AL20" s="161">
        <f t="shared" si="1"/>
        <v>0</v>
      </c>
      <c r="AM20" s="54"/>
      <c r="AN20" s="156">
        <f t="shared" si="2"/>
        <v>0</v>
      </c>
      <c r="AO20" s="73"/>
      <c r="AP20" s="136"/>
      <c r="AQ20" s="134"/>
      <c r="AR20" s="135"/>
      <c r="AS20" s="157"/>
      <c r="AT20" s="157"/>
      <c r="AU20" s="158"/>
      <c r="AV20" s="158"/>
      <c r="AW20" s="158"/>
      <c r="AX20" s="158"/>
      <c r="AY20" s="158"/>
      <c r="AZ20" s="158"/>
      <c r="BA20" s="159"/>
      <c r="BB20" s="158">
        <f t="shared" si="10"/>
        <v>0</v>
      </c>
      <c r="BC20" s="160"/>
      <c r="BD20" s="161"/>
      <c r="BE20" s="161">
        <f t="shared" si="11"/>
        <v>0</v>
      </c>
      <c r="BF20" s="54">
        <f t="shared" si="3"/>
        <v>0</v>
      </c>
      <c r="BG20" s="156">
        <f t="shared" si="4"/>
        <v>0</v>
      </c>
      <c r="BH20" s="73">
        <f t="shared" si="5"/>
        <v>0</v>
      </c>
      <c r="BJ20" s="377">
        <f t="shared" si="6"/>
        <v>0</v>
      </c>
    </row>
    <row r="21" spans="1:62" ht="15" thickBot="1" x14ac:dyDescent="0.35">
      <c r="A21" s="232"/>
      <c r="B21" s="234"/>
      <c r="C21" s="134"/>
      <c r="D21" s="135"/>
      <c r="E21" s="157"/>
      <c r="F21" s="157"/>
      <c r="G21" s="158"/>
      <c r="H21" s="158"/>
      <c r="I21" s="158"/>
      <c r="J21" s="158"/>
      <c r="K21" s="158"/>
      <c r="L21" s="158"/>
      <c r="M21" s="159"/>
      <c r="N21" s="158">
        <f t="shared" si="0"/>
        <v>0</v>
      </c>
      <c r="O21" s="160"/>
      <c r="P21" s="161"/>
      <c r="Q21" s="161"/>
      <c r="R21" s="161"/>
      <c r="S21" s="161">
        <f t="shared" si="7"/>
        <v>0</v>
      </c>
      <c r="T21" s="54"/>
      <c r="U21" s="156">
        <f t="shared" si="8"/>
        <v>0</v>
      </c>
      <c r="V21" s="73"/>
      <c r="W21" s="136"/>
      <c r="X21" s="134"/>
      <c r="Y21" s="135"/>
      <c r="Z21" s="157"/>
      <c r="AA21" s="157"/>
      <c r="AB21" s="158"/>
      <c r="AC21" s="158"/>
      <c r="AD21" s="158"/>
      <c r="AE21" s="158"/>
      <c r="AF21" s="158"/>
      <c r="AG21" s="158"/>
      <c r="AH21" s="159"/>
      <c r="AI21" s="158">
        <f t="shared" si="9"/>
        <v>0</v>
      </c>
      <c r="AJ21" s="160"/>
      <c r="AK21" s="161"/>
      <c r="AL21" s="161">
        <f t="shared" si="1"/>
        <v>0</v>
      </c>
      <c r="AM21" s="54"/>
      <c r="AN21" s="156">
        <f t="shared" si="2"/>
        <v>0</v>
      </c>
      <c r="AO21" s="73"/>
      <c r="AP21" s="136"/>
      <c r="AQ21" s="134"/>
      <c r="AR21" s="135"/>
      <c r="AS21" s="157"/>
      <c r="AT21" s="157"/>
      <c r="AU21" s="158"/>
      <c r="AV21" s="158"/>
      <c r="AW21" s="158"/>
      <c r="AX21" s="158"/>
      <c r="AY21" s="158"/>
      <c r="AZ21" s="158"/>
      <c r="BA21" s="159"/>
      <c r="BB21" s="158">
        <f t="shared" si="10"/>
        <v>0</v>
      </c>
      <c r="BC21" s="160"/>
      <c r="BD21" s="161"/>
      <c r="BE21" s="161">
        <f t="shared" si="11"/>
        <v>0</v>
      </c>
      <c r="BF21" s="54">
        <f t="shared" si="3"/>
        <v>0</v>
      </c>
      <c r="BG21" s="156">
        <f t="shared" si="4"/>
        <v>0</v>
      </c>
      <c r="BH21" s="73">
        <f t="shared" si="5"/>
        <v>0</v>
      </c>
      <c r="BJ21" s="377">
        <f t="shared" si="6"/>
        <v>0</v>
      </c>
    </row>
    <row r="22" spans="1:62" ht="15" thickBot="1" x14ac:dyDescent="0.35">
      <c r="A22" s="232"/>
      <c r="B22" s="234"/>
      <c r="C22" s="134"/>
      <c r="D22" s="135"/>
      <c r="E22" s="157"/>
      <c r="F22" s="157"/>
      <c r="G22" s="158"/>
      <c r="H22" s="158"/>
      <c r="I22" s="158"/>
      <c r="J22" s="158"/>
      <c r="K22" s="158"/>
      <c r="L22" s="158"/>
      <c r="M22" s="159"/>
      <c r="N22" s="158">
        <f t="shared" si="0"/>
        <v>0</v>
      </c>
      <c r="O22" s="160"/>
      <c r="P22" s="161"/>
      <c r="Q22" s="161"/>
      <c r="R22" s="161"/>
      <c r="S22" s="161">
        <f t="shared" si="7"/>
        <v>0</v>
      </c>
      <c r="T22" s="54"/>
      <c r="U22" s="156">
        <f t="shared" si="8"/>
        <v>0</v>
      </c>
      <c r="V22" s="73"/>
      <c r="W22" s="136"/>
      <c r="X22" s="134"/>
      <c r="Y22" s="135"/>
      <c r="Z22" s="157"/>
      <c r="AA22" s="157"/>
      <c r="AB22" s="158"/>
      <c r="AC22" s="158"/>
      <c r="AD22" s="158"/>
      <c r="AE22" s="158"/>
      <c r="AF22" s="158"/>
      <c r="AG22" s="158"/>
      <c r="AH22" s="159"/>
      <c r="AI22" s="158">
        <f t="shared" si="9"/>
        <v>0</v>
      </c>
      <c r="AJ22" s="160"/>
      <c r="AK22" s="161"/>
      <c r="AL22" s="161">
        <f t="shared" si="1"/>
        <v>0</v>
      </c>
      <c r="AM22" s="54"/>
      <c r="AN22" s="156">
        <f t="shared" si="2"/>
        <v>0</v>
      </c>
      <c r="AO22" s="73"/>
      <c r="AP22" s="136"/>
      <c r="AQ22" s="134"/>
      <c r="AR22" s="135"/>
      <c r="AS22" s="157"/>
      <c r="AT22" s="157"/>
      <c r="AU22" s="158"/>
      <c r="AV22" s="158"/>
      <c r="AW22" s="158"/>
      <c r="AX22" s="158"/>
      <c r="AY22" s="158"/>
      <c r="AZ22" s="158"/>
      <c r="BA22" s="159"/>
      <c r="BB22" s="158">
        <f t="shared" si="10"/>
        <v>0</v>
      </c>
      <c r="BC22" s="160"/>
      <c r="BD22" s="161"/>
      <c r="BE22" s="161">
        <f t="shared" si="11"/>
        <v>0</v>
      </c>
      <c r="BF22" s="54">
        <f t="shared" si="3"/>
        <v>0</v>
      </c>
      <c r="BG22" s="156">
        <f t="shared" si="4"/>
        <v>0</v>
      </c>
      <c r="BH22" s="73">
        <f t="shared" si="5"/>
        <v>0</v>
      </c>
      <c r="BJ22" s="377">
        <f t="shared" si="6"/>
        <v>0</v>
      </c>
    </row>
    <row r="23" spans="1:62" ht="15" thickBot="1" x14ac:dyDescent="0.35">
      <c r="A23" s="232"/>
      <c r="B23" s="234"/>
      <c r="C23" s="134"/>
      <c r="D23" s="135"/>
      <c r="E23" s="157"/>
      <c r="F23" s="157"/>
      <c r="G23" s="158"/>
      <c r="H23" s="158"/>
      <c r="I23" s="158"/>
      <c r="J23" s="158"/>
      <c r="K23" s="158"/>
      <c r="L23" s="158"/>
      <c r="M23" s="159"/>
      <c r="N23" s="158">
        <f t="shared" si="0"/>
        <v>0</v>
      </c>
      <c r="O23" s="160"/>
      <c r="P23" s="161"/>
      <c r="Q23" s="161"/>
      <c r="R23" s="161"/>
      <c r="S23" s="161">
        <f t="shared" si="7"/>
        <v>0</v>
      </c>
      <c r="T23" s="54"/>
      <c r="U23" s="156">
        <f t="shared" si="8"/>
        <v>0</v>
      </c>
      <c r="V23" s="73"/>
      <c r="W23" s="136"/>
      <c r="X23" s="134"/>
      <c r="Y23" s="135"/>
      <c r="Z23" s="157"/>
      <c r="AA23" s="157"/>
      <c r="AB23" s="158"/>
      <c r="AC23" s="158"/>
      <c r="AD23" s="158"/>
      <c r="AE23" s="158"/>
      <c r="AF23" s="158"/>
      <c r="AG23" s="158"/>
      <c r="AH23" s="159"/>
      <c r="AI23" s="158">
        <f t="shared" si="9"/>
        <v>0</v>
      </c>
      <c r="AJ23" s="160"/>
      <c r="AK23" s="161"/>
      <c r="AL23" s="161">
        <f t="shared" si="1"/>
        <v>0</v>
      </c>
      <c r="AM23" s="54"/>
      <c r="AN23" s="156">
        <f t="shared" si="2"/>
        <v>0</v>
      </c>
      <c r="AO23" s="73"/>
      <c r="AP23" s="136"/>
      <c r="AQ23" s="134"/>
      <c r="AR23" s="135"/>
      <c r="AS23" s="157"/>
      <c r="AT23" s="157"/>
      <c r="AU23" s="158"/>
      <c r="AV23" s="158"/>
      <c r="AW23" s="158"/>
      <c r="AX23" s="158"/>
      <c r="AY23" s="158"/>
      <c r="AZ23" s="158"/>
      <c r="BA23" s="159"/>
      <c r="BB23" s="158">
        <f t="shared" si="10"/>
        <v>0</v>
      </c>
      <c r="BC23" s="160"/>
      <c r="BD23" s="161"/>
      <c r="BE23" s="161">
        <f t="shared" si="11"/>
        <v>0</v>
      </c>
      <c r="BF23" s="54">
        <f t="shared" si="3"/>
        <v>0</v>
      </c>
      <c r="BG23" s="156">
        <f t="shared" si="4"/>
        <v>0</v>
      </c>
      <c r="BH23" s="73">
        <f t="shared" si="5"/>
        <v>0</v>
      </c>
      <c r="BJ23" s="377">
        <f t="shared" si="6"/>
        <v>0</v>
      </c>
    </row>
    <row r="24" spans="1:62" ht="15" thickBot="1" x14ac:dyDescent="0.35">
      <c r="A24" s="232"/>
      <c r="B24" s="234"/>
      <c r="C24" s="134"/>
      <c r="D24" s="135"/>
      <c r="E24" s="157"/>
      <c r="F24" s="157"/>
      <c r="G24" s="158"/>
      <c r="H24" s="158"/>
      <c r="I24" s="158"/>
      <c r="J24" s="158"/>
      <c r="K24" s="158"/>
      <c r="L24" s="158"/>
      <c r="M24" s="159"/>
      <c r="N24" s="158">
        <f t="shared" si="0"/>
        <v>0</v>
      </c>
      <c r="O24" s="160"/>
      <c r="P24" s="161"/>
      <c r="Q24" s="161"/>
      <c r="R24" s="161"/>
      <c r="S24" s="161">
        <f t="shared" si="7"/>
        <v>0</v>
      </c>
      <c r="T24" s="54"/>
      <c r="U24" s="156">
        <f t="shared" si="8"/>
        <v>0</v>
      </c>
      <c r="V24" s="73"/>
      <c r="W24" s="136"/>
      <c r="X24" s="134"/>
      <c r="Y24" s="135"/>
      <c r="Z24" s="157"/>
      <c r="AA24" s="157"/>
      <c r="AB24" s="158"/>
      <c r="AC24" s="158"/>
      <c r="AD24" s="158"/>
      <c r="AE24" s="158"/>
      <c r="AF24" s="158"/>
      <c r="AG24" s="158"/>
      <c r="AH24" s="159"/>
      <c r="AI24" s="158">
        <f t="shared" si="9"/>
        <v>0</v>
      </c>
      <c r="AJ24" s="160"/>
      <c r="AK24" s="161"/>
      <c r="AL24" s="161">
        <f t="shared" si="1"/>
        <v>0</v>
      </c>
      <c r="AM24" s="54"/>
      <c r="AN24" s="156">
        <f t="shared" si="2"/>
        <v>0</v>
      </c>
      <c r="AO24" s="73"/>
      <c r="AP24" s="136"/>
      <c r="AQ24" s="134"/>
      <c r="AR24" s="135"/>
      <c r="AS24" s="157"/>
      <c r="AT24" s="157"/>
      <c r="AU24" s="158"/>
      <c r="AV24" s="158"/>
      <c r="AW24" s="158"/>
      <c r="AX24" s="158"/>
      <c r="AY24" s="158"/>
      <c r="AZ24" s="158"/>
      <c r="BA24" s="159"/>
      <c r="BB24" s="158">
        <f t="shared" si="10"/>
        <v>0</v>
      </c>
      <c r="BC24" s="160"/>
      <c r="BD24" s="161"/>
      <c r="BE24" s="161">
        <f t="shared" si="11"/>
        <v>0</v>
      </c>
      <c r="BF24" s="54">
        <f t="shared" si="3"/>
        <v>0</v>
      </c>
      <c r="BG24" s="156">
        <f t="shared" si="4"/>
        <v>0</v>
      </c>
      <c r="BH24" s="73">
        <f t="shared" si="5"/>
        <v>0</v>
      </c>
      <c r="BJ24" s="377">
        <f t="shared" si="6"/>
        <v>0</v>
      </c>
    </row>
    <row r="25" spans="1:62" ht="15" thickBot="1" x14ac:dyDescent="0.35">
      <c r="A25" s="232"/>
      <c r="B25" s="234"/>
      <c r="C25" s="134"/>
      <c r="D25" s="135"/>
      <c r="E25" s="157"/>
      <c r="F25" s="157"/>
      <c r="G25" s="158"/>
      <c r="H25" s="158"/>
      <c r="I25" s="158"/>
      <c r="J25" s="158"/>
      <c r="K25" s="158"/>
      <c r="L25" s="158"/>
      <c r="M25" s="159"/>
      <c r="N25" s="158">
        <f t="shared" si="0"/>
        <v>0</v>
      </c>
      <c r="O25" s="160"/>
      <c r="P25" s="161"/>
      <c r="Q25" s="161"/>
      <c r="R25" s="161"/>
      <c r="S25" s="161">
        <f t="shared" si="7"/>
        <v>0</v>
      </c>
      <c r="T25" s="54"/>
      <c r="U25" s="156">
        <f t="shared" si="8"/>
        <v>0</v>
      </c>
      <c r="V25" s="73"/>
      <c r="W25" s="136"/>
      <c r="X25" s="134"/>
      <c r="Y25" s="135"/>
      <c r="Z25" s="157"/>
      <c r="AA25" s="157"/>
      <c r="AB25" s="158"/>
      <c r="AC25" s="158"/>
      <c r="AD25" s="158"/>
      <c r="AE25" s="158"/>
      <c r="AF25" s="158"/>
      <c r="AG25" s="158"/>
      <c r="AH25" s="159"/>
      <c r="AI25" s="158">
        <f t="shared" si="9"/>
        <v>0</v>
      </c>
      <c r="AJ25" s="160"/>
      <c r="AK25" s="161"/>
      <c r="AL25" s="161">
        <f t="shared" si="1"/>
        <v>0</v>
      </c>
      <c r="AM25" s="54"/>
      <c r="AN25" s="156">
        <f t="shared" si="2"/>
        <v>0</v>
      </c>
      <c r="AO25" s="73"/>
      <c r="AP25" s="136"/>
      <c r="AQ25" s="134"/>
      <c r="AR25" s="135"/>
      <c r="AS25" s="157"/>
      <c r="AT25" s="157"/>
      <c r="AU25" s="158"/>
      <c r="AV25" s="158"/>
      <c r="AW25" s="158"/>
      <c r="AX25" s="158"/>
      <c r="AY25" s="158"/>
      <c r="AZ25" s="158"/>
      <c r="BA25" s="159"/>
      <c r="BB25" s="158">
        <f t="shared" si="10"/>
        <v>0</v>
      </c>
      <c r="BC25" s="160"/>
      <c r="BD25" s="161"/>
      <c r="BE25" s="161">
        <f t="shared" si="11"/>
        <v>0</v>
      </c>
      <c r="BF25" s="54">
        <f t="shared" si="3"/>
        <v>0</v>
      </c>
      <c r="BG25" s="156">
        <f t="shared" si="4"/>
        <v>0</v>
      </c>
      <c r="BH25" s="73">
        <f t="shared" si="5"/>
        <v>0</v>
      </c>
      <c r="BJ25" s="377">
        <f t="shared" si="6"/>
        <v>0</v>
      </c>
    </row>
    <row r="26" spans="1:62" ht="15" thickBot="1" x14ac:dyDescent="0.35">
      <c r="A26" s="232"/>
      <c r="B26" s="234"/>
      <c r="C26" s="134"/>
      <c r="D26" s="135"/>
      <c r="E26" s="157"/>
      <c r="F26" s="157"/>
      <c r="G26" s="158"/>
      <c r="H26" s="158"/>
      <c r="I26" s="158"/>
      <c r="J26" s="158"/>
      <c r="K26" s="158"/>
      <c r="L26" s="158"/>
      <c r="M26" s="159"/>
      <c r="N26" s="158">
        <f t="shared" si="0"/>
        <v>0</v>
      </c>
      <c r="O26" s="160"/>
      <c r="P26" s="161"/>
      <c r="Q26" s="161"/>
      <c r="R26" s="161"/>
      <c r="S26" s="161">
        <f t="shared" si="7"/>
        <v>0</v>
      </c>
      <c r="T26" s="54"/>
      <c r="U26" s="156">
        <f t="shared" si="8"/>
        <v>0</v>
      </c>
      <c r="V26" s="73"/>
      <c r="W26" s="136"/>
      <c r="X26" s="134"/>
      <c r="Y26" s="135"/>
      <c r="Z26" s="157"/>
      <c r="AA26" s="157"/>
      <c r="AB26" s="158"/>
      <c r="AC26" s="158"/>
      <c r="AD26" s="158"/>
      <c r="AE26" s="158"/>
      <c r="AF26" s="158"/>
      <c r="AG26" s="158"/>
      <c r="AH26" s="159"/>
      <c r="AI26" s="158">
        <f t="shared" si="9"/>
        <v>0</v>
      </c>
      <c r="AJ26" s="160"/>
      <c r="AK26" s="161"/>
      <c r="AL26" s="161">
        <f t="shared" si="1"/>
        <v>0</v>
      </c>
      <c r="AM26" s="54"/>
      <c r="AN26" s="156">
        <f t="shared" si="2"/>
        <v>0</v>
      </c>
      <c r="AO26" s="73"/>
      <c r="AP26" s="136"/>
      <c r="AQ26" s="134"/>
      <c r="AR26" s="135"/>
      <c r="AS26" s="157"/>
      <c r="AT26" s="157"/>
      <c r="AU26" s="158"/>
      <c r="AV26" s="158"/>
      <c r="AW26" s="158"/>
      <c r="AX26" s="158"/>
      <c r="AY26" s="158"/>
      <c r="AZ26" s="158"/>
      <c r="BA26" s="159"/>
      <c r="BB26" s="158">
        <f t="shared" si="10"/>
        <v>0</v>
      </c>
      <c r="BC26" s="160"/>
      <c r="BD26" s="161"/>
      <c r="BE26" s="161">
        <f t="shared" si="11"/>
        <v>0</v>
      </c>
      <c r="BF26" s="54">
        <f t="shared" si="3"/>
        <v>0</v>
      </c>
      <c r="BG26" s="156">
        <f t="shared" si="4"/>
        <v>0</v>
      </c>
      <c r="BH26" s="73">
        <f t="shared" si="5"/>
        <v>0</v>
      </c>
      <c r="BJ26" s="377">
        <f t="shared" si="6"/>
        <v>0</v>
      </c>
    </row>
    <row r="27" spans="1:62" ht="15" thickBot="1" x14ac:dyDescent="0.35">
      <c r="A27" s="232"/>
      <c r="B27" s="234"/>
      <c r="C27" s="134"/>
      <c r="D27" s="135"/>
      <c r="E27" s="157"/>
      <c r="F27" s="157"/>
      <c r="G27" s="158"/>
      <c r="H27" s="158"/>
      <c r="I27" s="158"/>
      <c r="J27" s="158"/>
      <c r="K27" s="158"/>
      <c r="L27" s="158"/>
      <c r="M27" s="159"/>
      <c r="N27" s="158">
        <f t="shared" si="0"/>
        <v>0</v>
      </c>
      <c r="O27" s="160"/>
      <c r="P27" s="161"/>
      <c r="Q27" s="161"/>
      <c r="R27" s="161"/>
      <c r="S27" s="161">
        <f t="shared" si="7"/>
        <v>0</v>
      </c>
      <c r="T27" s="54"/>
      <c r="U27" s="156">
        <f t="shared" si="8"/>
        <v>0</v>
      </c>
      <c r="V27" s="73"/>
      <c r="W27" s="136"/>
      <c r="X27" s="134"/>
      <c r="Y27" s="135"/>
      <c r="Z27" s="157"/>
      <c r="AA27" s="157"/>
      <c r="AB27" s="158"/>
      <c r="AC27" s="158"/>
      <c r="AD27" s="158"/>
      <c r="AE27" s="158"/>
      <c r="AF27" s="158"/>
      <c r="AG27" s="158"/>
      <c r="AH27" s="159"/>
      <c r="AI27" s="158">
        <f t="shared" si="9"/>
        <v>0</v>
      </c>
      <c r="AJ27" s="160"/>
      <c r="AK27" s="161"/>
      <c r="AL27" s="161">
        <f t="shared" si="1"/>
        <v>0</v>
      </c>
      <c r="AM27" s="54"/>
      <c r="AN27" s="156">
        <f t="shared" si="2"/>
        <v>0</v>
      </c>
      <c r="AO27" s="73"/>
      <c r="AP27" s="136"/>
      <c r="AQ27" s="134"/>
      <c r="AR27" s="135"/>
      <c r="AS27" s="157"/>
      <c r="AT27" s="157"/>
      <c r="AU27" s="158"/>
      <c r="AV27" s="158"/>
      <c r="AW27" s="158"/>
      <c r="AX27" s="158"/>
      <c r="AY27" s="158"/>
      <c r="AZ27" s="158"/>
      <c r="BA27" s="159"/>
      <c r="BB27" s="158">
        <f t="shared" si="10"/>
        <v>0</v>
      </c>
      <c r="BC27" s="160"/>
      <c r="BD27" s="161"/>
      <c r="BE27" s="161">
        <f t="shared" si="11"/>
        <v>0</v>
      </c>
      <c r="BF27" s="54">
        <f t="shared" si="3"/>
        <v>0</v>
      </c>
      <c r="BG27" s="156">
        <f t="shared" si="4"/>
        <v>0</v>
      </c>
      <c r="BH27" s="73">
        <f t="shared" si="5"/>
        <v>0</v>
      </c>
      <c r="BJ27" s="377">
        <f t="shared" si="6"/>
        <v>0</v>
      </c>
    </row>
    <row r="28" spans="1:62" ht="15" thickBot="1" x14ac:dyDescent="0.35">
      <c r="A28" s="232"/>
      <c r="B28" s="234"/>
      <c r="C28" s="134"/>
      <c r="D28" s="135"/>
      <c r="E28" s="157"/>
      <c r="F28" s="157"/>
      <c r="G28" s="158"/>
      <c r="H28" s="158"/>
      <c r="I28" s="158"/>
      <c r="J28" s="158"/>
      <c r="K28" s="158"/>
      <c r="L28" s="158"/>
      <c r="M28" s="159"/>
      <c r="N28" s="158">
        <f t="shared" si="0"/>
        <v>0</v>
      </c>
      <c r="O28" s="160"/>
      <c r="P28" s="161"/>
      <c r="Q28" s="161"/>
      <c r="R28" s="161"/>
      <c r="S28" s="161">
        <f t="shared" si="7"/>
        <v>0</v>
      </c>
      <c r="T28" s="54"/>
      <c r="U28" s="156">
        <f t="shared" si="8"/>
        <v>0</v>
      </c>
      <c r="V28" s="73"/>
      <c r="W28" s="136"/>
      <c r="X28" s="134"/>
      <c r="Y28" s="135"/>
      <c r="Z28" s="157"/>
      <c r="AA28" s="157"/>
      <c r="AB28" s="158"/>
      <c r="AC28" s="158"/>
      <c r="AD28" s="158"/>
      <c r="AE28" s="158"/>
      <c r="AF28" s="158"/>
      <c r="AG28" s="158"/>
      <c r="AH28" s="159"/>
      <c r="AI28" s="158">
        <f t="shared" si="9"/>
        <v>0</v>
      </c>
      <c r="AJ28" s="160"/>
      <c r="AK28" s="161"/>
      <c r="AL28" s="161">
        <f t="shared" si="1"/>
        <v>0</v>
      </c>
      <c r="AM28" s="54"/>
      <c r="AN28" s="156">
        <f t="shared" si="2"/>
        <v>0</v>
      </c>
      <c r="AO28" s="73"/>
      <c r="AP28" s="136"/>
      <c r="AQ28" s="134"/>
      <c r="AR28" s="135"/>
      <c r="AS28" s="157"/>
      <c r="AT28" s="157"/>
      <c r="AU28" s="158"/>
      <c r="AV28" s="158"/>
      <c r="AW28" s="158"/>
      <c r="AX28" s="158"/>
      <c r="AY28" s="158"/>
      <c r="AZ28" s="158"/>
      <c r="BA28" s="159"/>
      <c r="BB28" s="158">
        <f t="shared" si="10"/>
        <v>0</v>
      </c>
      <c r="BC28" s="160"/>
      <c r="BD28" s="161"/>
      <c r="BE28" s="161">
        <f t="shared" si="11"/>
        <v>0</v>
      </c>
      <c r="BF28" s="54">
        <f t="shared" si="3"/>
        <v>0</v>
      </c>
      <c r="BG28" s="156">
        <f t="shared" si="4"/>
        <v>0</v>
      </c>
      <c r="BH28" s="73">
        <f t="shared" si="5"/>
        <v>0</v>
      </c>
      <c r="BJ28" s="377">
        <f t="shared" si="6"/>
        <v>0</v>
      </c>
    </row>
    <row r="29" spans="1:62" ht="15" thickBot="1" x14ac:dyDescent="0.35">
      <c r="A29" s="232"/>
      <c r="B29" s="234"/>
      <c r="C29" s="134"/>
      <c r="D29" s="135"/>
      <c r="E29" s="157"/>
      <c r="F29" s="157"/>
      <c r="G29" s="158"/>
      <c r="H29" s="158"/>
      <c r="I29" s="158"/>
      <c r="J29" s="158"/>
      <c r="K29" s="158"/>
      <c r="L29" s="158"/>
      <c r="M29" s="159"/>
      <c r="N29" s="158">
        <f t="shared" si="0"/>
        <v>0</v>
      </c>
      <c r="O29" s="160"/>
      <c r="P29" s="161"/>
      <c r="Q29" s="161"/>
      <c r="R29" s="161"/>
      <c r="S29" s="161">
        <f t="shared" si="7"/>
        <v>0</v>
      </c>
      <c r="T29" s="54"/>
      <c r="U29" s="156">
        <f t="shared" si="8"/>
        <v>0</v>
      </c>
      <c r="V29" s="73"/>
      <c r="W29" s="136"/>
      <c r="X29" s="134"/>
      <c r="Y29" s="135"/>
      <c r="Z29" s="157"/>
      <c r="AA29" s="157"/>
      <c r="AB29" s="158"/>
      <c r="AC29" s="158"/>
      <c r="AD29" s="158"/>
      <c r="AE29" s="158"/>
      <c r="AF29" s="158"/>
      <c r="AG29" s="158"/>
      <c r="AH29" s="159"/>
      <c r="AI29" s="158">
        <f t="shared" si="9"/>
        <v>0</v>
      </c>
      <c r="AJ29" s="160"/>
      <c r="AK29" s="161"/>
      <c r="AL29" s="161">
        <f t="shared" si="1"/>
        <v>0</v>
      </c>
      <c r="AM29" s="54"/>
      <c r="AN29" s="156">
        <f t="shared" si="2"/>
        <v>0</v>
      </c>
      <c r="AO29" s="73"/>
      <c r="AP29" s="136"/>
      <c r="AQ29" s="134"/>
      <c r="AR29" s="135"/>
      <c r="AS29" s="157"/>
      <c r="AT29" s="157"/>
      <c r="AU29" s="158"/>
      <c r="AV29" s="158"/>
      <c r="AW29" s="158"/>
      <c r="AX29" s="158"/>
      <c r="AY29" s="158"/>
      <c r="AZ29" s="158"/>
      <c r="BA29" s="159"/>
      <c r="BB29" s="158">
        <f t="shared" si="10"/>
        <v>0</v>
      </c>
      <c r="BC29" s="160"/>
      <c r="BD29" s="161"/>
      <c r="BE29" s="161">
        <f t="shared" si="11"/>
        <v>0</v>
      </c>
      <c r="BF29" s="54">
        <f t="shared" si="3"/>
        <v>0</v>
      </c>
      <c r="BG29" s="156">
        <f t="shared" si="4"/>
        <v>0</v>
      </c>
      <c r="BH29" s="73">
        <f t="shared" si="5"/>
        <v>0</v>
      </c>
      <c r="BJ29" s="377">
        <f t="shared" si="6"/>
        <v>0</v>
      </c>
    </row>
    <row r="30" spans="1:62" ht="15" thickBot="1" x14ac:dyDescent="0.35">
      <c r="A30" s="232"/>
      <c r="B30" s="234"/>
      <c r="C30" s="134"/>
      <c r="D30" s="135"/>
      <c r="E30" s="157"/>
      <c r="F30" s="157"/>
      <c r="G30" s="158"/>
      <c r="H30" s="158"/>
      <c r="I30" s="158"/>
      <c r="J30" s="158"/>
      <c r="K30" s="158"/>
      <c r="L30" s="158"/>
      <c r="M30" s="159"/>
      <c r="N30" s="158">
        <f t="shared" si="0"/>
        <v>0</v>
      </c>
      <c r="O30" s="160"/>
      <c r="P30" s="161"/>
      <c r="Q30" s="161"/>
      <c r="R30" s="161"/>
      <c r="S30" s="161">
        <f t="shared" si="7"/>
        <v>0</v>
      </c>
      <c r="T30" s="54"/>
      <c r="U30" s="156">
        <f t="shared" si="8"/>
        <v>0</v>
      </c>
      <c r="V30" s="73"/>
      <c r="W30" s="136"/>
      <c r="X30" s="134"/>
      <c r="Y30" s="135"/>
      <c r="Z30" s="157"/>
      <c r="AA30" s="157"/>
      <c r="AB30" s="158"/>
      <c r="AC30" s="158"/>
      <c r="AD30" s="158"/>
      <c r="AE30" s="158"/>
      <c r="AF30" s="158"/>
      <c r="AG30" s="158"/>
      <c r="AH30" s="159"/>
      <c r="AI30" s="158">
        <f t="shared" si="9"/>
        <v>0</v>
      </c>
      <c r="AJ30" s="160"/>
      <c r="AK30" s="161"/>
      <c r="AL30" s="161">
        <f t="shared" si="1"/>
        <v>0</v>
      </c>
      <c r="AM30" s="54"/>
      <c r="AN30" s="156">
        <f t="shared" si="2"/>
        <v>0</v>
      </c>
      <c r="AO30" s="73"/>
      <c r="AP30" s="136"/>
      <c r="AQ30" s="134"/>
      <c r="AR30" s="135"/>
      <c r="AS30" s="157"/>
      <c r="AT30" s="157"/>
      <c r="AU30" s="158"/>
      <c r="AV30" s="158"/>
      <c r="AW30" s="158"/>
      <c r="AX30" s="158"/>
      <c r="AY30" s="158"/>
      <c r="AZ30" s="158"/>
      <c r="BA30" s="159"/>
      <c r="BB30" s="158">
        <f t="shared" si="10"/>
        <v>0</v>
      </c>
      <c r="BC30" s="160"/>
      <c r="BD30" s="161"/>
      <c r="BE30" s="161">
        <f t="shared" si="11"/>
        <v>0</v>
      </c>
      <c r="BF30" s="54">
        <f t="shared" si="3"/>
        <v>0</v>
      </c>
      <c r="BG30" s="156">
        <f t="shared" si="4"/>
        <v>0</v>
      </c>
      <c r="BH30" s="73">
        <f t="shared" si="5"/>
        <v>0</v>
      </c>
      <c r="BJ30" s="377">
        <f t="shared" si="6"/>
        <v>0</v>
      </c>
    </row>
    <row r="31" spans="1:62" ht="15" thickBot="1" x14ac:dyDescent="0.35">
      <c r="A31" s="232"/>
      <c r="B31" s="234"/>
      <c r="C31" s="134"/>
      <c r="D31" s="135"/>
      <c r="E31" s="157"/>
      <c r="F31" s="157"/>
      <c r="G31" s="158"/>
      <c r="H31" s="158"/>
      <c r="I31" s="158"/>
      <c r="J31" s="158"/>
      <c r="K31" s="158"/>
      <c r="L31" s="158"/>
      <c r="M31" s="159"/>
      <c r="N31" s="158">
        <f t="shared" si="0"/>
        <v>0</v>
      </c>
      <c r="O31" s="160"/>
      <c r="P31" s="161"/>
      <c r="Q31" s="161"/>
      <c r="R31" s="161"/>
      <c r="S31" s="161">
        <f t="shared" si="7"/>
        <v>0</v>
      </c>
      <c r="T31" s="54"/>
      <c r="U31" s="156">
        <f t="shared" si="8"/>
        <v>0</v>
      </c>
      <c r="V31" s="73"/>
      <c r="W31" s="136"/>
      <c r="X31" s="134"/>
      <c r="Y31" s="135"/>
      <c r="Z31" s="157"/>
      <c r="AA31" s="157"/>
      <c r="AB31" s="158"/>
      <c r="AC31" s="158"/>
      <c r="AD31" s="158"/>
      <c r="AE31" s="158"/>
      <c r="AF31" s="158"/>
      <c r="AG31" s="158"/>
      <c r="AH31" s="159"/>
      <c r="AI31" s="158">
        <f t="shared" si="9"/>
        <v>0</v>
      </c>
      <c r="AJ31" s="160"/>
      <c r="AK31" s="161"/>
      <c r="AL31" s="161">
        <f t="shared" si="1"/>
        <v>0</v>
      </c>
      <c r="AM31" s="54"/>
      <c r="AN31" s="156">
        <f t="shared" si="2"/>
        <v>0</v>
      </c>
      <c r="AO31" s="73"/>
      <c r="AP31" s="136"/>
      <c r="AQ31" s="134"/>
      <c r="AR31" s="135"/>
      <c r="AS31" s="157"/>
      <c r="AT31" s="157"/>
      <c r="AU31" s="158"/>
      <c r="AV31" s="158"/>
      <c r="AW31" s="158"/>
      <c r="AX31" s="158"/>
      <c r="AY31" s="158"/>
      <c r="AZ31" s="158"/>
      <c r="BA31" s="159"/>
      <c r="BB31" s="158">
        <f t="shared" si="10"/>
        <v>0</v>
      </c>
      <c r="BC31" s="160"/>
      <c r="BD31" s="161"/>
      <c r="BE31" s="161">
        <f t="shared" si="11"/>
        <v>0</v>
      </c>
      <c r="BF31" s="54">
        <f t="shared" si="3"/>
        <v>0</v>
      </c>
      <c r="BG31" s="156">
        <f t="shared" si="4"/>
        <v>0</v>
      </c>
      <c r="BH31" s="73">
        <f t="shared" si="5"/>
        <v>0</v>
      </c>
      <c r="BJ31" s="377">
        <f t="shared" si="6"/>
        <v>0</v>
      </c>
    </row>
    <row r="32" spans="1:62" ht="15" thickBot="1" x14ac:dyDescent="0.35">
      <c r="A32" s="232"/>
      <c r="B32" s="234"/>
      <c r="C32" s="134"/>
      <c r="D32" s="135"/>
      <c r="E32" s="157"/>
      <c r="F32" s="157"/>
      <c r="G32" s="158"/>
      <c r="H32" s="158"/>
      <c r="I32" s="158"/>
      <c r="J32" s="158"/>
      <c r="K32" s="158"/>
      <c r="L32" s="158"/>
      <c r="M32" s="159"/>
      <c r="N32" s="158">
        <f t="shared" si="0"/>
        <v>0</v>
      </c>
      <c r="O32" s="160"/>
      <c r="P32" s="161"/>
      <c r="Q32" s="161"/>
      <c r="R32" s="161"/>
      <c r="S32" s="161">
        <f t="shared" si="7"/>
        <v>0</v>
      </c>
      <c r="T32" s="54"/>
      <c r="U32" s="156">
        <f t="shared" si="8"/>
        <v>0</v>
      </c>
      <c r="V32" s="73"/>
      <c r="W32" s="136"/>
      <c r="X32" s="134"/>
      <c r="Y32" s="135"/>
      <c r="Z32" s="157"/>
      <c r="AA32" s="157"/>
      <c r="AB32" s="158"/>
      <c r="AC32" s="158"/>
      <c r="AD32" s="158"/>
      <c r="AE32" s="158"/>
      <c r="AF32" s="158"/>
      <c r="AG32" s="158"/>
      <c r="AH32" s="159"/>
      <c r="AI32" s="158">
        <f t="shared" si="9"/>
        <v>0</v>
      </c>
      <c r="AJ32" s="160"/>
      <c r="AK32" s="161"/>
      <c r="AL32" s="161">
        <f t="shared" si="1"/>
        <v>0</v>
      </c>
      <c r="AM32" s="54"/>
      <c r="AN32" s="156">
        <f t="shared" si="2"/>
        <v>0</v>
      </c>
      <c r="AO32" s="73"/>
      <c r="AP32" s="136"/>
      <c r="AQ32" s="134"/>
      <c r="AR32" s="135"/>
      <c r="AS32" s="157"/>
      <c r="AT32" s="157"/>
      <c r="AU32" s="158"/>
      <c r="AV32" s="158"/>
      <c r="AW32" s="158"/>
      <c r="AX32" s="158"/>
      <c r="AY32" s="158"/>
      <c r="AZ32" s="158"/>
      <c r="BA32" s="159"/>
      <c r="BB32" s="158">
        <f t="shared" si="10"/>
        <v>0</v>
      </c>
      <c r="BC32" s="160"/>
      <c r="BD32" s="161"/>
      <c r="BE32" s="161">
        <f t="shared" si="11"/>
        <v>0</v>
      </c>
      <c r="BF32" s="54">
        <f t="shared" si="3"/>
        <v>0</v>
      </c>
      <c r="BG32" s="156">
        <f t="shared" si="4"/>
        <v>0</v>
      </c>
      <c r="BH32" s="73">
        <f t="shared" si="5"/>
        <v>0</v>
      </c>
      <c r="BJ32" s="377">
        <f t="shared" si="6"/>
        <v>0</v>
      </c>
    </row>
    <row r="33" spans="1:62" ht="15" thickBot="1" x14ac:dyDescent="0.35">
      <c r="A33" s="232"/>
      <c r="B33" s="234"/>
      <c r="C33" s="134"/>
      <c r="D33" s="135"/>
      <c r="E33" s="157"/>
      <c r="F33" s="157"/>
      <c r="G33" s="158"/>
      <c r="H33" s="158"/>
      <c r="I33" s="158"/>
      <c r="J33" s="158"/>
      <c r="K33" s="158"/>
      <c r="L33" s="158"/>
      <c r="M33" s="159"/>
      <c r="N33" s="158">
        <f t="shared" si="0"/>
        <v>0</v>
      </c>
      <c r="O33" s="160"/>
      <c r="P33" s="161"/>
      <c r="Q33" s="161"/>
      <c r="R33" s="161"/>
      <c r="S33" s="161">
        <f t="shared" si="7"/>
        <v>0</v>
      </c>
      <c r="T33" s="54"/>
      <c r="U33" s="156">
        <f t="shared" si="8"/>
        <v>0</v>
      </c>
      <c r="V33" s="73"/>
      <c r="W33" s="136"/>
      <c r="X33" s="134"/>
      <c r="Y33" s="135"/>
      <c r="Z33" s="157"/>
      <c r="AA33" s="157"/>
      <c r="AB33" s="158"/>
      <c r="AC33" s="158"/>
      <c r="AD33" s="158"/>
      <c r="AE33" s="158"/>
      <c r="AF33" s="158"/>
      <c r="AG33" s="158"/>
      <c r="AH33" s="159"/>
      <c r="AI33" s="158">
        <f t="shared" si="9"/>
        <v>0</v>
      </c>
      <c r="AJ33" s="160"/>
      <c r="AK33" s="161"/>
      <c r="AL33" s="161">
        <f t="shared" si="1"/>
        <v>0</v>
      </c>
      <c r="AM33" s="54"/>
      <c r="AN33" s="156">
        <f t="shared" si="2"/>
        <v>0</v>
      </c>
      <c r="AO33" s="73"/>
      <c r="AP33" s="136"/>
      <c r="AQ33" s="134"/>
      <c r="AR33" s="135"/>
      <c r="AS33" s="157"/>
      <c r="AT33" s="157"/>
      <c r="AU33" s="158"/>
      <c r="AV33" s="158"/>
      <c r="AW33" s="158"/>
      <c r="AX33" s="158"/>
      <c r="AY33" s="158"/>
      <c r="AZ33" s="158"/>
      <c r="BA33" s="159"/>
      <c r="BB33" s="158">
        <f t="shared" si="10"/>
        <v>0</v>
      </c>
      <c r="BC33" s="160"/>
      <c r="BD33" s="161"/>
      <c r="BE33" s="161">
        <f t="shared" si="11"/>
        <v>0</v>
      </c>
      <c r="BF33" s="54">
        <f t="shared" si="3"/>
        <v>0</v>
      </c>
      <c r="BG33" s="156">
        <f t="shared" si="4"/>
        <v>0</v>
      </c>
      <c r="BH33" s="73">
        <f t="shared" si="5"/>
        <v>0</v>
      </c>
      <c r="BJ33" s="377">
        <f t="shared" si="6"/>
        <v>0</v>
      </c>
    </row>
    <row r="34" spans="1:62" ht="15" thickBot="1" x14ac:dyDescent="0.35">
      <c r="A34" s="232"/>
      <c r="B34" s="234"/>
      <c r="C34" s="134"/>
      <c r="D34" s="135"/>
      <c r="E34" s="157"/>
      <c r="F34" s="157"/>
      <c r="G34" s="158"/>
      <c r="H34" s="158"/>
      <c r="I34" s="158"/>
      <c r="J34" s="158"/>
      <c r="K34" s="158"/>
      <c r="L34" s="158"/>
      <c r="M34" s="159"/>
      <c r="N34" s="158">
        <f t="shared" si="0"/>
        <v>0</v>
      </c>
      <c r="O34" s="160"/>
      <c r="P34" s="161"/>
      <c r="Q34" s="161"/>
      <c r="R34" s="161"/>
      <c r="S34" s="161">
        <f t="shared" si="7"/>
        <v>0</v>
      </c>
      <c r="T34" s="54"/>
      <c r="U34" s="156">
        <f t="shared" si="8"/>
        <v>0</v>
      </c>
      <c r="V34" s="73"/>
      <c r="W34" s="136"/>
      <c r="X34" s="134"/>
      <c r="Y34" s="135"/>
      <c r="Z34" s="157"/>
      <c r="AA34" s="157"/>
      <c r="AB34" s="158"/>
      <c r="AC34" s="158"/>
      <c r="AD34" s="158"/>
      <c r="AE34" s="158"/>
      <c r="AF34" s="158"/>
      <c r="AG34" s="158"/>
      <c r="AH34" s="159"/>
      <c r="AI34" s="158">
        <f t="shared" si="9"/>
        <v>0</v>
      </c>
      <c r="AJ34" s="160"/>
      <c r="AK34" s="161"/>
      <c r="AL34" s="161">
        <f t="shared" si="1"/>
        <v>0</v>
      </c>
      <c r="AM34" s="54"/>
      <c r="AN34" s="156">
        <f t="shared" si="2"/>
        <v>0</v>
      </c>
      <c r="AO34" s="73"/>
      <c r="AP34" s="136"/>
      <c r="AQ34" s="134"/>
      <c r="AR34" s="135"/>
      <c r="AS34" s="157"/>
      <c r="AT34" s="157"/>
      <c r="AU34" s="158"/>
      <c r="AV34" s="158"/>
      <c r="AW34" s="158"/>
      <c r="AX34" s="158"/>
      <c r="AY34" s="158"/>
      <c r="AZ34" s="158"/>
      <c r="BA34" s="159"/>
      <c r="BB34" s="158">
        <f t="shared" si="10"/>
        <v>0</v>
      </c>
      <c r="BC34" s="160"/>
      <c r="BD34" s="161"/>
      <c r="BE34" s="161">
        <f t="shared" si="11"/>
        <v>0</v>
      </c>
      <c r="BF34" s="54">
        <f t="shared" si="3"/>
        <v>0</v>
      </c>
      <c r="BG34" s="156">
        <f t="shared" si="4"/>
        <v>0</v>
      </c>
      <c r="BH34" s="73">
        <f t="shared" si="5"/>
        <v>0</v>
      </c>
      <c r="BJ34" s="377">
        <f t="shared" si="6"/>
        <v>0</v>
      </c>
    </row>
    <row r="35" spans="1:62" ht="15" thickBot="1" x14ac:dyDescent="0.35">
      <c r="A35" s="232"/>
      <c r="B35" s="234"/>
      <c r="C35" s="134"/>
      <c r="D35" s="135"/>
      <c r="E35" s="157"/>
      <c r="F35" s="157"/>
      <c r="G35" s="158"/>
      <c r="H35" s="158"/>
      <c r="I35" s="158"/>
      <c r="J35" s="158"/>
      <c r="K35" s="158"/>
      <c r="L35" s="158"/>
      <c r="M35" s="159"/>
      <c r="N35" s="158">
        <f t="shared" si="0"/>
        <v>0</v>
      </c>
      <c r="O35" s="160"/>
      <c r="P35" s="161"/>
      <c r="Q35" s="161"/>
      <c r="R35" s="161"/>
      <c r="S35" s="161">
        <f t="shared" si="7"/>
        <v>0</v>
      </c>
      <c r="T35" s="54"/>
      <c r="U35" s="156">
        <f t="shared" si="8"/>
        <v>0</v>
      </c>
      <c r="V35" s="73"/>
      <c r="W35" s="136"/>
      <c r="X35" s="134"/>
      <c r="Y35" s="135"/>
      <c r="Z35" s="157"/>
      <c r="AA35" s="157"/>
      <c r="AB35" s="158"/>
      <c r="AC35" s="158"/>
      <c r="AD35" s="158"/>
      <c r="AE35" s="158"/>
      <c r="AF35" s="158"/>
      <c r="AG35" s="158"/>
      <c r="AH35" s="159"/>
      <c r="AI35" s="158">
        <f t="shared" si="9"/>
        <v>0</v>
      </c>
      <c r="AJ35" s="160"/>
      <c r="AK35" s="161"/>
      <c r="AL35" s="161">
        <f t="shared" si="1"/>
        <v>0</v>
      </c>
      <c r="AM35" s="54"/>
      <c r="AN35" s="156">
        <f t="shared" si="2"/>
        <v>0</v>
      </c>
      <c r="AO35" s="73"/>
      <c r="AP35" s="136"/>
      <c r="AQ35" s="134"/>
      <c r="AR35" s="135"/>
      <c r="AS35" s="157"/>
      <c r="AT35" s="157"/>
      <c r="AU35" s="158"/>
      <c r="AV35" s="158"/>
      <c r="AW35" s="158"/>
      <c r="AX35" s="158"/>
      <c r="AY35" s="158"/>
      <c r="AZ35" s="158"/>
      <c r="BA35" s="159"/>
      <c r="BB35" s="158">
        <f t="shared" si="10"/>
        <v>0</v>
      </c>
      <c r="BC35" s="160"/>
      <c r="BD35" s="161"/>
      <c r="BE35" s="161">
        <f t="shared" si="11"/>
        <v>0</v>
      </c>
      <c r="BF35" s="54">
        <f t="shared" si="3"/>
        <v>0</v>
      </c>
      <c r="BG35" s="156">
        <f t="shared" si="4"/>
        <v>0</v>
      </c>
      <c r="BH35" s="73">
        <f t="shared" si="5"/>
        <v>0</v>
      </c>
      <c r="BJ35" s="377">
        <f t="shared" si="6"/>
        <v>0</v>
      </c>
    </row>
    <row r="36" spans="1:62" ht="15" thickBot="1" x14ac:dyDescent="0.35">
      <c r="A36" s="232"/>
      <c r="B36" s="234"/>
      <c r="C36" s="134"/>
      <c r="D36" s="135"/>
      <c r="E36" s="157"/>
      <c r="F36" s="157"/>
      <c r="G36" s="158"/>
      <c r="H36" s="158"/>
      <c r="I36" s="158"/>
      <c r="J36" s="158"/>
      <c r="K36" s="158"/>
      <c r="L36" s="158"/>
      <c r="M36" s="159"/>
      <c r="N36" s="158">
        <f t="shared" si="0"/>
        <v>0</v>
      </c>
      <c r="O36" s="160"/>
      <c r="P36" s="161"/>
      <c r="Q36" s="161"/>
      <c r="R36" s="161"/>
      <c r="S36" s="161">
        <f t="shared" si="7"/>
        <v>0</v>
      </c>
      <c r="T36" s="54"/>
      <c r="U36" s="156">
        <f t="shared" si="8"/>
        <v>0</v>
      </c>
      <c r="V36" s="73"/>
      <c r="W36" s="136"/>
      <c r="X36" s="134"/>
      <c r="Y36" s="135"/>
      <c r="Z36" s="157"/>
      <c r="AA36" s="157"/>
      <c r="AB36" s="158"/>
      <c r="AC36" s="158"/>
      <c r="AD36" s="158"/>
      <c r="AE36" s="158"/>
      <c r="AF36" s="158"/>
      <c r="AG36" s="158"/>
      <c r="AH36" s="159"/>
      <c r="AI36" s="158">
        <f t="shared" si="9"/>
        <v>0</v>
      </c>
      <c r="AJ36" s="160"/>
      <c r="AK36" s="161"/>
      <c r="AL36" s="161">
        <f t="shared" si="1"/>
        <v>0</v>
      </c>
      <c r="AM36" s="54"/>
      <c r="AN36" s="156">
        <f t="shared" si="2"/>
        <v>0</v>
      </c>
      <c r="AO36" s="73"/>
      <c r="AP36" s="136"/>
      <c r="AQ36" s="134"/>
      <c r="AR36" s="135"/>
      <c r="AS36" s="157"/>
      <c r="AT36" s="157"/>
      <c r="AU36" s="158"/>
      <c r="AV36" s="158"/>
      <c r="AW36" s="158"/>
      <c r="AX36" s="158"/>
      <c r="AY36" s="158"/>
      <c r="AZ36" s="158"/>
      <c r="BA36" s="159"/>
      <c r="BB36" s="158">
        <f t="shared" si="10"/>
        <v>0</v>
      </c>
      <c r="BC36" s="160"/>
      <c r="BD36" s="161"/>
      <c r="BE36" s="161">
        <f t="shared" si="11"/>
        <v>0</v>
      </c>
      <c r="BF36" s="54">
        <f t="shared" si="3"/>
        <v>0</v>
      </c>
      <c r="BG36" s="156">
        <f t="shared" si="4"/>
        <v>0</v>
      </c>
      <c r="BH36" s="73">
        <f t="shared" si="5"/>
        <v>0</v>
      </c>
      <c r="BJ36" s="377">
        <f t="shared" si="6"/>
        <v>0</v>
      </c>
    </row>
    <row r="37" spans="1:62" ht="15" thickBot="1" x14ac:dyDescent="0.35">
      <c r="A37" s="232"/>
      <c r="B37" s="234"/>
      <c r="C37" s="134"/>
      <c r="D37" s="135"/>
      <c r="E37" s="157"/>
      <c r="F37" s="157"/>
      <c r="G37" s="158"/>
      <c r="H37" s="158"/>
      <c r="I37" s="158"/>
      <c r="J37" s="158"/>
      <c r="K37" s="158"/>
      <c r="L37" s="158"/>
      <c r="M37" s="159"/>
      <c r="N37" s="158">
        <f t="shared" si="0"/>
        <v>0</v>
      </c>
      <c r="O37" s="160"/>
      <c r="P37" s="161"/>
      <c r="Q37" s="161"/>
      <c r="R37" s="161"/>
      <c r="S37" s="161">
        <f t="shared" si="7"/>
        <v>0</v>
      </c>
      <c r="T37" s="54"/>
      <c r="U37" s="156">
        <f t="shared" si="8"/>
        <v>0</v>
      </c>
      <c r="V37" s="73"/>
      <c r="W37" s="136"/>
      <c r="X37" s="134"/>
      <c r="Y37" s="135"/>
      <c r="Z37" s="157"/>
      <c r="AA37" s="157"/>
      <c r="AB37" s="158"/>
      <c r="AC37" s="158"/>
      <c r="AD37" s="158"/>
      <c r="AE37" s="158"/>
      <c r="AF37" s="158"/>
      <c r="AG37" s="158"/>
      <c r="AH37" s="159"/>
      <c r="AI37" s="236">
        <f t="shared" si="9"/>
        <v>0</v>
      </c>
      <c r="AJ37" s="160"/>
      <c r="AK37" s="161"/>
      <c r="AL37" s="161">
        <f t="shared" si="1"/>
        <v>0</v>
      </c>
      <c r="AM37" s="54"/>
      <c r="AN37" s="156">
        <f t="shared" si="2"/>
        <v>0</v>
      </c>
      <c r="AO37" s="73"/>
      <c r="AP37" s="136"/>
      <c r="AQ37" s="134"/>
      <c r="AR37" s="135"/>
      <c r="AS37" s="157"/>
      <c r="AT37" s="157"/>
      <c r="AU37" s="158"/>
      <c r="AV37" s="158"/>
      <c r="AW37" s="158"/>
      <c r="AX37" s="158"/>
      <c r="AY37" s="158"/>
      <c r="AZ37" s="158"/>
      <c r="BA37" s="159"/>
      <c r="BB37" s="158">
        <f t="shared" si="10"/>
        <v>0</v>
      </c>
      <c r="BC37" s="160"/>
      <c r="BD37" s="161"/>
      <c r="BE37" s="161">
        <f t="shared" si="11"/>
        <v>0</v>
      </c>
      <c r="BF37" s="54">
        <f t="shared" si="3"/>
        <v>0</v>
      </c>
      <c r="BG37" s="156">
        <f t="shared" si="4"/>
        <v>0</v>
      </c>
      <c r="BH37" s="73">
        <f t="shared" si="5"/>
        <v>0</v>
      </c>
      <c r="BJ37" s="377">
        <f t="shared" si="6"/>
        <v>0</v>
      </c>
    </row>
    <row r="38" spans="1:62" ht="15" thickBot="1" x14ac:dyDescent="0.35">
      <c r="A38" s="233"/>
      <c r="B38" s="235"/>
      <c r="C38" s="139"/>
      <c r="D38" s="140"/>
      <c r="E38" s="162"/>
      <c r="F38" s="162"/>
      <c r="G38" s="164"/>
      <c r="H38" s="164"/>
      <c r="I38" s="164"/>
      <c r="J38" s="164"/>
      <c r="K38" s="164"/>
      <c r="L38" s="164"/>
      <c r="M38" s="163"/>
      <c r="N38" s="164">
        <f t="shared" si="0"/>
        <v>0</v>
      </c>
      <c r="O38" s="165"/>
      <c r="P38" s="162"/>
      <c r="Q38" s="162"/>
      <c r="R38" s="162"/>
      <c r="S38" s="162">
        <f t="shared" si="7"/>
        <v>0</v>
      </c>
      <c r="T38" s="56"/>
      <c r="U38" s="156">
        <f t="shared" si="8"/>
        <v>0</v>
      </c>
      <c r="V38" s="73"/>
      <c r="W38" s="141"/>
      <c r="X38" s="139"/>
      <c r="Y38" s="140"/>
      <c r="Z38" s="162"/>
      <c r="AA38" s="162"/>
      <c r="AB38" s="164"/>
      <c r="AC38" s="164"/>
      <c r="AD38" s="164"/>
      <c r="AE38" s="164"/>
      <c r="AF38" s="164"/>
      <c r="AG38" s="164"/>
      <c r="AH38" s="163"/>
      <c r="AI38" s="164">
        <f t="shared" si="9"/>
        <v>0</v>
      </c>
      <c r="AJ38" s="165"/>
      <c r="AK38" s="162"/>
      <c r="AL38" s="162">
        <f t="shared" si="1"/>
        <v>0</v>
      </c>
      <c r="AM38" s="56"/>
      <c r="AN38" s="156">
        <f t="shared" si="2"/>
        <v>0</v>
      </c>
      <c r="AO38" s="73"/>
      <c r="AP38" s="141"/>
      <c r="AQ38" s="139"/>
      <c r="AR38" s="140"/>
      <c r="AS38" s="162"/>
      <c r="AT38" s="162"/>
      <c r="AU38" s="164"/>
      <c r="AV38" s="164"/>
      <c r="AW38" s="164"/>
      <c r="AX38" s="164"/>
      <c r="AY38" s="164"/>
      <c r="AZ38" s="164"/>
      <c r="BA38" s="163"/>
      <c r="BB38" s="164">
        <f t="shared" si="10"/>
        <v>0</v>
      </c>
      <c r="BC38" s="165"/>
      <c r="BD38" s="162"/>
      <c r="BE38" s="162">
        <f t="shared" si="11"/>
        <v>0</v>
      </c>
      <c r="BF38" s="56">
        <f t="shared" si="3"/>
        <v>0</v>
      </c>
      <c r="BG38" s="156">
        <f t="shared" si="4"/>
        <v>0</v>
      </c>
      <c r="BH38" s="73">
        <f t="shared" si="5"/>
        <v>0</v>
      </c>
      <c r="BJ38" s="379">
        <f t="shared" si="6"/>
        <v>0</v>
      </c>
    </row>
    <row r="39" spans="1:62" ht="15" thickBot="1" x14ac:dyDescent="0.35">
      <c r="A39" s="59"/>
      <c r="B39" s="168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166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166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</row>
    <row r="40" spans="1:62" ht="15" thickBot="1" x14ac:dyDescent="0.35">
      <c r="A40" s="167" t="s">
        <v>28</v>
      </c>
      <c r="B40" s="171"/>
      <c r="C40" s="142"/>
      <c r="D40" s="142"/>
      <c r="E40" s="168"/>
      <c r="F40" s="168"/>
      <c r="G40" s="168"/>
      <c r="H40" s="168"/>
      <c r="I40" s="168"/>
      <c r="J40" s="168"/>
      <c r="K40" s="168"/>
      <c r="L40" s="168"/>
      <c r="M40" s="169"/>
      <c r="N40" s="156">
        <f>SUM(N9:N38)</f>
        <v>0</v>
      </c>
      <c r="O40" s="170"/>
      <c r="P40" s="168"/>
      <c r="Q40" s="168"/>
      <c r="R40" s="168"/>
      <c r="S40" s="168"/>
      <c r="T40" s="156">
        <f t="shared" ref="T40:U40" si="12">SUM(T9:T38)</f>
        <v>0</v>
      </c>
      <c r="U40" s="156">
        <f t="shared" si="12"/>
        <v>0</v>
      </c>
      <c r="V40" s="156"/>
      <c r="W40" s="171"/>
      <c r="X40" s="142"/>
      <c r="Y40" s="142"/>
      <c r="Z40" s="168"/>
      <c r="AA40" s="168"/>
      <c r="AB40" s="168"/>
      <c r="AC40" s="168"/>
      <c r="AD40" s="168"/>
      <c r="AE40" s="168"/>
      <c r="AF40" s="168"/>
      <c r="AG40" s="168"/>
      <c r="AH40" s="169"/>
      <c r="AI40" s="156">
        <f>SUM(AI9:AI38)</f>
        <v>0</v>
      </c>
      <c r="AJ40" s="170"/>
      <c r="AK40" s="168"/>
      <c r="AL40" s="168"/>
      <c r="AM40" s="169"/>
      <c r="AN40" s="156">
        <f t="shared" ref="AN40" si="13">SUM(AN9:AN38)</f>
        <v>0</v>
      </c>
      <c r="AO40" s="156"/>
      <c r="AP40" s="171"/>
      <c r="AQ40" s="142"/>
      <c r="AR40" s="142"/>
      <c r="AS40" s="168"/>
      <c r="AT40" s="168"/>
      <c r="AU40" s="168"/>
      <c r="AV40" s="168"/>
      <c r="AW40" s="168"/>
      <c r="AX40" s="168"/>
      <c r="AY40" s="168"/>
      <c r="AZ40" s="168"/>
      <c r="BA40" s="169"/>
      <c r="BB40" s="156">
        <f>SUM(BB9:BB38)</f>
        <v>0</v>
      </c>
      <c r="BC40" s="170"/>
      <c r="BD40" s="168"/>
      <c r="BE40" s="168"/>
      <c r="BF40" s="169"/>
      <c r="BG40" s="156">
        <f t="shared" ref="BG40:BJ40" si="14">SUM(BG9:BG38)</f>
        <v>0</v>
      </c>
      <c r="BH40" s="156">
        <f t="shared" si="14"/>
        <v>0</v>
      </c>
      <c r="BJ40" s="156">
        <f t="shared" si="14"/>
        <v>0</v>
      </c>
    </row>
    <row r="41" spans="1:62" ht="14.4" x14ac:dyDescent="0.3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</row>
    <row r="42" spans="1:62" ht="14.4" x14ac:dyDescent="0.3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</row>
    <row r="43" spans="1:62" ht="14.4" x14ac:dyDescent="0.3">
      <c r="A43" s="59" t="s">
        <v>53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</row>
    <row r="44" spans="1:62" ht="14.4" x14ac:dyDescent="0.3">
      <c r="A44" s="59" t="s">
        <v>286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</row>
    <row r="45" spans="1:62" ht="14.4" x14ac:dyDescent="0.3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</row>
    <row r="46" spans="1:62" ht="14.4" x14ac:dyDescent="0.3">
      <c r="A46" s="58" t="s">
        <v>97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</row>
    <row r="47" spans="1:62" ht="14.4" x14ac:dyDescent="0.3">
      <c r="A47" s="58" t="s">
        <v>92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</row>
    <row r="48" spans="1:62" ht="14.4" x14ac:dyDescent="0.3">
      <c r="A48" s="4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</row>
    <row r="49" spans="1:60" ht="14.4" x14ac:dyDescent="0.3">
      <c r="A49" s="59" t="s">
        <v>101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</row>
    <row r="50" spans="1:60" ht="14.4" x14ac:dyDescent="0.3">
      <c r="A50" s="58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</row>
    <row r="51" spans="1:60" ht="14.4" x14ac:dyDescent="0.3">
      <c r="A51" s="59" t="s">
        <v>102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</row>
    <row r="52" spans="1:60" ht="14.4" x14ac:dyDescent="0.3">
      <c r="A52" s="59" t="s">
        <v>98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</row>
    <row r="53" spans="1:60" ht="14.4" x14ac:dyDescent="0.3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</row>
    <row r="54" spans="1:60" ht="14.4" x14ac:dyDescent="0.3">
      <c r="A54" s="59" t="s">
        <v>103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</row>
    <row r="55" spans="1:60" ht="14.4" x14ac:dyDescent="0.3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</row>
    <row r="56" spans="1:60" ht="14.4" x14ac:dyDescent="0.3">
      <c r="A56" s="40" t="s">
        <v>104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</row>
    <row r="57" spans="1:60" ht="14.4" x14ac:dyDescent="0.3">
      <c r="A57" s="59" t="s">
        <v>100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</row>
    <row r="58" spans="1:60" ht="14.4" x14ac:dyDescent="0.3">
      <c r="A58" s="59" t="s">
        <v>99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</row>
    <row r="59" spans="1:60" ht="14.4" x14ac:dyDescent="0.3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</row>
    <row r="60" spans="1:60" ht="14.4" x14ac:dyDescent="0.3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</row>
    <row r="61" spans="1:60" ht="14.4" x14ac:dyDescent="0.3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</row>
    <row r="62" spans="1:60" ht="14.4" x14ac:dyDescent="0.3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</row>
    <row r="63" spans="1:60" ht="14.4" x14ac:dyDescent="0.3">
      <c r="A63" s="40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</row>
    <row r="64" spans="1:60" ht="14.4" x14ac:dyDescent="0.3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</row>
    <row r="65" spans="1:60" ht="14.4" x14ac:dyDescent="0.3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</row>
    <row r="66" spans="1:60" ht="14.4" x14ac:dyDescent="0.3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</row>
    <row r="67" spans="1:60" ht="14.4" x14ac:dyDescent="0.3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</row>
    <row r="68" spans="1:60" ht="14.4" x14ac:dyDescent="0.3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</row>
    <row r="69" spans="1:60" ht="14.4" x14ac:dyDescent="0.3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</row>
    <row r="70" spans="1:60" ht="14.4" x14ac:dyDescent="0.3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</row>
    <row r="71" spans="1:60" ht="14.4" x14ac:dyDescent="0.3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</row>
    <row r="72" spans="1:60" ht="14.4" x14ac:dyDescent="0.3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</row>
    <row r="73" spans="1:60" ht="14.4" x14ac:dyDescent="0.3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</row>
    <row r="74" spans="1:60" ht="14.4" x14ac:dyDescent="0.3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</row>
    <row r="75" spans="1:60" ht="14.4" x14ac:dyDescent="0.3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</row>
    <row r="76" spans="1:60" ht="14.4" x14ac:dyDescent="0.3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</row>
    <row r="77" spans="1:60" ht="14.4" x14ac:dyDescent="0.3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</row>
    <row r="78" spans="1:60" ht="14.4" x14ac:dyDescent="0.3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</row>
    <row r="79" spans="1:60" ht="14.4" x14ac:dyDescent="0.3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</row>
    <row r="80" spans="1:60" ht="14.4" x14ac:dyDescent="0.3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</row>
    <row r="81" spans="1:60" ht="14.4" x14ac:dyDescent="0.3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</row>
    <row r="82" spans="1:60" ht="14.4" x14ac:dyDescent="0.3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</row>
    <row r="83" spans="1:60" ht="14.4" x14ac:dyDescent="0.3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</row>
    <row r="84" spans="1:60" ht="14.4" x14ac:dyDescent="0.3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</row>
    <row r="85" spans="1:60" ht="14.4" x14ac:dyDescent="0.3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</row>
    <row r="86" spans="1:60" ht="14.4" x14ac:dyDescent="0.3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</row>
    <row r="87" spans="1:60" ht="14.4" x14ac:dyDescent="0.3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</row>
    <row r="88" spans="1:60" ht="14.4" x14ac:dyDescent="0.3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</row>
    <row r="89" spans="1:60" ht="14.4" x14ac:dyDescent="0.3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</row>
    <row r="90" spans="1:60" ht="14.4" x14ac:dyDescent="0.3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</row>
    <row r="91" spans="1:60" ht="14.4" x14ac:dyDescent="0.3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</row>
    <row r="92" spans="1:60" ht="14.4" x14ac:dyDescent="0.3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</row>
    <row r="93" spans="1:60" ht="14.4" x14ac:dyDescent="0.3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</row>
    <row r="94" spans="1:60" ht="14.4" x14ac:dyDescent="0.3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</row>
    <row r="95" spans="1:60" ht="14.4" x14ac:dyDescent="0.3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</row>
    <row r="96" spans="1:60" ht="14.4" x14ac:dyDescent="0.3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</row>
    <row r="97" spans="1:60" ht="14.4" x14ac:dyDescent="0.3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</row>
    <row r="98" spans="1:60" ht="14.4" x14ac:dyDescent="0.3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</row>
    <row r="99" spans="1:60" ht="14.4" x14ac:dyDescent="0.3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</row>
  </sheetData>
  <mergeCells count="1">
    <mergeCell ref="A7:A8"/>
  </mergeCells>
  <phoneticPr fontId="0" type="noConversion"/>
  <printOptions headings="1"/>
  <pageMargins left="0.5" right="0.5" top="0.5" bottom="0.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CC23-0BEA-471A-8544-F4269C2DBC97}">
  <sheetPr>
    <pageSetUpPr fitToPage="1"/>
  </sheetPr>
  <dimension ref="A1:AI240"/>
  <sheetViews>
    <sheetView topLeftCell="D24" workbookViewId="0">
      <selection activeCell="Q31" sqref="Q31"/>
    </sheetView>
  </sheetViews>
  <sheetFormatPr defaultRowHeight="14.4" x14ac:dyDescent="0.3"/>
  <cols>
    <col min="1" max="1" width="11.33203125" customWidth="1"/>
    <col min="2" max="2" width="10.33203125" customWidth="1"/>
    <col min="3" max="3" width="50.5546875" customWidth="1"/>
    <col min="4" max="4" width="12.88671875" customWidth="1"/>
    <col min="5" max="5" width="14.21875" customWidth="1"/>
    <col min="6" max="7" width="14.109375" customWidth="1"/>
    <col min="8" max="8" width="14" customWidth="1"/>
    <col min="9" max="9" width="14.33203125" customWidth="1"/>
    <col min="10" max="10" width="14.109375" customWidth="1"/>
    <col min="11" max="11" width="14" customWidth="1"/>
    <col min="12" max="12" width="12" customWidth="1"/>
    <col min="13" max="13" width="15.44140625" customWidth="1"/>
    <col min="14" max="14" width="13" customWidth="1"/>
    <col min="15" max="15" width="13.88671875" customWidth="1"/>
    <col min="16" max="16" width="12.5546875" customWidth="1"/>
    <col min="17" max="17" width="11.88671875" customWidth="1"/>
    <col min="18" max="18" width="12.33203125" customWidth="1"/>
    <col min="19" max="19" width="12.5546875" customWidth="1"/>
    <col min="20" max="20" width="12.33203125" customWidth="1"/>
  </cols>
  <sheetData>
    <row r="1" spans="1:35" ht="15" customHeight="1" x14ac:dyDescent="0.3">
      <c r="A1" s="7" t="s">
        <v>51</v>
      </c>
      <c r="B1" s="49"/>
      <c r="C1" s="203" t="str">
        <f>'2023 Eligible Recovery Summary '!C1</f>
        <v>0/0/0000</v>
      </c>
      <c r="D1" s="49"/>
      <c r="E1" s="204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x14ac:dyDescent="0.3">
      <c r="A2" s="5" t="s">
        <v>22</v>
      </c>
      <c r="B2" s="40"/>
      <c r="C2" s="39">
        <f>'2023 Eligible Recovery Summary '!C2</f>
        <v>0</v>
      </c>
      <c r="D2" s="40"/>
      <c r="E2" s="205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x14ac:dyDescent="0.3">
      <c r="A3" s="5" t="s">
        <v>24</v>
      </c>
      <c r="B3" s="40"/>
      <c r="C3" s="39">
        <f>'2023 Eligible Recovery Summary '!C3</f>
        <v>0</v>
      </c>
      <c r="D3" s="40"/>
      <c r="E3" s="205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15" thickBot="1" x14ac:dyDescent="0.35">
      <c r="A4" s="8" t="s">
        <v>54</v>
      </c>
      <c r="B4" s="43"/>
      <c r="C4" s="42"/>
      <c r="D4" s="43"/>
      <c r="E4" s="44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 x14ac:dyDescent="0.3">
      <c r="A5" s="9"/>
      <c r="B5" s="40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15" thickBot="1" x14ac:dyDescent="0.35">
      <c r="A6" s="9"/>
      <c r="B6" s="40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5.75" customHeight="1" thickBot="1" x14ac:dyDescent="0.35">
      <c r="A7" s="184" t="s">
        <v>62</v>
      </c>
      <c r="B7" s="185"/>
      <c r="C7" s="185"/>
      <c r="D7" s="185"/>
      <c r="E7" s="185"/>
      <c r="F7" s="185"/>
      <c r="G7" s="185"/>
      <c r="H7" s="193"/>
      <c r="I7" s="194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 ht="15.75" customHeight="1" x14ac:dyDescent="0.3">
      <c r="A8" s="196" t="s">
        <v>81</v>
      </c>
      <c r="B8" s="246"/>
      <c r="C8" s="246"/>
      <c r="D8" s="246"/>
      <c r="E8" s="246"/>
      <c r="F8" s="246"/>
      <c r="G8" s="248" t="s">
        <v>82</v>
      </c>
      <c r="H8" s="248" t="s">
        <v>27</v>
      </c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x14ac:dyDescent="0.3">
      <c r="A9" s="99" t="s">
        <v>63</v>
      </c>
      <c r="C9" s="174"/>
      <c r="D9" s="174"/>
      <c r="E9" s="61"/>
      <c r="F9" s="61"/>
      <c r="G9" s="181" t="s">
        <v>56</v>
      </c>
      <c r="H9" s="247"/>
      <c r="I9" s="70"/>
      <c r="J9" s="45"/>
      <c r="L9" s="45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14.4" customHeight="1" thickBot="1" x14ac:dyDescent="0.35">
      <c r="A10" s="99" t="s">
        <v>64</v>
      </c>
      <c r="C10" s="174"/>
      <c r="D10" s="174"/>
      <c r="E10" s="61"/>
      <c r="F10" s="174"/>
      <c r="G10" s="181" t="s">
        <v>5</v>
      </c>
      <c r="H10" s="195"/>
      <c r="I10" s="70"/>
      <c r="J10" s="45"/>
      <c r="L10" s="103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4.4" customHeight="1" thickBot="1" x14ac:dyDescent="0.35">
      <c r="A11" s="175" t="s">
        <v>60</v>
      </c>
      <c r="B11" s="176"/>
      <c r="C11" s="177"/>
      <c r="D11" s="177"/>
      <c r="E11" s="178"/>
      <c r="F11" s="178"/>
      <c r="G11" s="172" t="s">
        <v>83</v>
      </c>
      <c r="H11" s="73">
        <f>H9-H10</f>
        <v>0</v>
      </c>
      <c r="I11" s="70"/>
      <c r="J11" s="45"/>
      <c r="L11" s="45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5" ht="14.4" customHeight="1" x14ac:dyDescent="0.3">
      <c r="A12" s="174"/>
      <c r="C12" s="174"/>
      <c r="D12" s="174"/>
      <c r="E12" s="61"/>
      <c r="F12" s="61"/>
      <c r="G12" s="61"/>
      <c r="H12" s="61"/>
      <c r="I12" s="70"/>
      <c r="J12" s="45"/>
      <c r="L12" s="45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ht="15" thickBot="1" x14ac:dyDescent="0.35">
      <c r="L13" s="45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15" thickBot="1" x14ac:dyDescent="0.35">
      <c r="A14" s="179" t="s">
        <v>61</v>
      </c>
      <c r="B14" s="187"/>
      <c r="C14" s="187"/>
      <c r="D14" s="187"/>
      <c r="E14" s="186"/>
      <c r="F14" s="188"/>
      <c r="G14" s="188"/>
      <c r="H14" s="188"/>
      <c r="I14" s="188"/>
      <c r="J14" s="189"/>
      <c r="K14" s="173"/>
      <c r="L14" s="45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 ht="15" thickBot="1" x14ac:dyDescent="0.35">
      <c r="A15" s="40"/>
      <c r="B15" s="40"/>
      <c r="C15" s="40"/>
      <c r="D15" s="40"/>
      <c r="E15" s="180" t="s">
        <v>124</v>
      </c>
      <c r="F15" s="182"/>
      <c r="G15" s="180" t="s">
        <v>158</v>
      </c>
      <c r="H15" s="180"/>
      <c r="I15" s="180" t="s">
        <v>220</v>
      </c>
      <c r="J15" s="183"/>
      <c r="L15" s="45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 x14ac:dyDescent="0.3">
      <c r="A16" s="7" t="s">
        <v>4</v>
      </c>
      <c r="B16" s="49"/>
      <c r="C16" s="49"/>
      <c r="D16" s="49"/>
      <c r="E16" s="33" t="s">
        <v>80</v>
      </c>
      <c r="F16" s="100"/>
      <c r="G16" s="16" t="s">
        <v>84</v>
      </c>
      <c r="H16" s="100">
        <f>F16</f>
        <v>0</v>
      </c>
      <c r="I16" s="16" t="s">
        <v>84</v>
      </c>
      <c r="J16" s="77">
        <f>F16</f>
        <v>0</v>
      </c>
      <c r="L16" s="45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x14ac:dyDescent="0.3">
      <c r="A17" s="196" t="s">
        <v>60</v>
      </c>
      <c r="B17" s="40"/>
      <c r="C17" s="40"/>
      <c r="D17" s="40"/>
      <c r="E17" s="35" t="s">
        <v>125</v>
      </c>
      <c r="F17" s="191">
        <f>IF(OR(H8=2019,H8=2020),H11,0)</f>
        <v>0</v>
      </c>
      <c r="G17" s="17" t="s">
        <v>120</v>
      </c>
      <c r="H17" s="191">
        <f>IF(OR(H8=2019,H8=2020),H11,0)</f>
        <v>0</v>
      </c>
      <c r="I17" s="17" t="s">
        <v>120</v>
      </c>
      <c r="J17" s="191">
        <f>IF(OR(H8=2019,H8=2020),H11,0)</f>
        <v>0</v>
      </c>
      <c r="L17" s="45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x14ac:dyDescent="0.3">
      <c r="A18" s="5" t="s">
        <v>65</v>
      </c>
      <c r="B18" s="40"/>
      <c r="C18" s="40"/>
      <c r="D18" s="40"/>
      <c r="E18" s="35" t="s">
        <v>126</v>
      </c>
      <c r="F18" s="190">
        <f>F16-F17</f>
        <v>0</v>
      </c>
      <c r="G18" s="17" t="s">
        <v>85</v>
      </c>
      <c r="H18" s="190">
        <f>H16-H17</f>
        <v>0</v>
      </c>
      <c r="I18" s="17" t="s">
        <v>86</v>
      </c>
      <c r="J18" s="190">
        <f>J16-J17</f>
        <v>0</v>
      </c>
      <c r="L18" s="45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x14ac:dyDescent="0.3">
      <c r="A19" s="5" t="s">
        <v>39</v>
      </c>
      <c r="B19" s="40"/>
      <c r="C19" s="40"/>
      <c r="D19" s="40"/>
      <c r="E19" s="34" t="s">
        <v>127</v>
      </c>
      <c r="F19" s="102">
        <f>0.95^10</f>
        <v>0.5987369392383789</v>
      </c>
      <c r="G19" s="6" t="s">
        <v>159</v>
      </c>
      <c r="H19" s="101">
        <f>0.95^11</f>
        <v>0.56880009227645989</v>
      </c>
      <c r="I19" s="6" t="s">
        <v>221</v>
      </c>
      <c r="J19" s="101">
        <f>0.95^12</f>
        <v>0.54036008766263688</v>
      </c>
      <c r="L19" s="45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x14ac:dyDescent="0.3">
      <c r="A20" s="5" t="s">
        <v>66</v>
      </c>
      <c r="B20" s="40"/>
      <c r="C20" s="40"/>
      <c r="D20" s="40"/>
      <c r="E20" s="35" t="s">
        <v>108</v>
      </c>
      <c r="F20" s="65">
        <f>F18*F19</f>
        <v>0</v>
      </c>
      <c r="G20" s="17" t="s">
        <v>109</v>
      </c>
      <c r="H20" s="104">
        <f>H18*H19</f>
        <v>0</v>
      </c>
      <c r="I20" s="17" t="s">
        <v>110</v>
      </c>
      <c r="J20" s="104">
        <f>J18*J19</f>
        <v>0</v>
      </c>
      <c r="L20" s="45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x14ac:dyDescent="0.3">
      <c r="A21" s="5" t="s">
        <v>40</v>
      </c>
      <c r="B21" s="40"/>
      <c r="C21" s="40"/>
      <c r="D21" s="40"/>
      <c r="E21" s="35" t="s">
        <v>184</v>
      </c>
      <c r="F21" s="349">
        <f>G102</f>
        <v>0</v>
      </c>
      <c r="G21" s="17" t="s">
        <v>185</v>
      </c>
      <c r="H21" s="350">
        <f>J102</f>
        <v>0</v>
      </c>
      <c r="I21" s="17" t="s">
        <v>186</v>
      </c>
      <c r="J21" s="350">
        <f>Q102</f>
        <v>0</v>
      </c>
      <c r="L21" s="45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5" thickBot="1" x14ac:dyDescent="0.35">
      <c r="A22" s="5" t="s">
        <v>58</v>
      </c>
      <c r="B22" s="40"/>
      <c r="C22" s="40"/>
      <c r="D22" s="40"/>
      <c r="E22" s="36" t="s">
        <v>5</v>
      </c>
      <c r="F22" s="89"/>
      <c r="G22" s="18" t="s">
        <v>5</v>
      </c>
      <c r="H22" s="56"/>
      <c r="I22" s="18" t="s">
        <v>187</v>
      </c>
      <c r="J22" s="56">
        <f>N102</f>
        <v>0</v>
      </c>
      <c r="L22" s="45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5" thickBot="1" x14ac:dyDescent="0.35">
      <c r="A23" s="8" t="s">
        <v>41</v>
      </c>
      <c r="B23" s="43"/>
      <c r="C23" s="43"/>
      <c r="D23" s="43"/>
      <c r="E23" s="37" t="s">
        <v>87</v>
      </c>
      <c r="F23" s="71">
        <f>F20-F21+F22</f>
        <v>0</v>
      </c>
      <c r="G23" s="19" t="s">
        <v>287</v>
      </c>
      <c r="H23" s="71">
        <f>H20-H21+H22</f>
        <v>0</v>
      </c>
      <c r="I23" s="19" t="s">
        <v>88</v>
      </c>
      <c r="J23" s="73">
        <f>J20-J21+J22</f>
        <v>0</v>
      </c>
      <c r="L23" s="45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x14ac:dyDescent="0.3">
      <c r="A24" s="9"/>
      <c r="B24" s="40"/>
      <c r="C24" s="40"/>
      <c r="D24" s="40"/>
      <c r="E24" s="9"/>
      <c r="F24" s="40"/>
      <c r="G24" s="40"/>
      <c r="H24" s="40"/>
      <c r="I24" s="40"/>
      <c r="J24" s="32"/>
      <c r="K24" s="45"/>
      <c r="L24" s="45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" thickBot="1" x14ac:dyDescent="0.35">
      <c r="A25" s="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29.4" thickBot="1" x14ac:dyDescent="0.35">
      <c r="A26" s="201"/>
      <c r="B26" s="202"/>
      <c r="C26" s="202"/>
      <c r="D26" s="342"/>
      <c r="E26" s="343" t="s">
        <v>123</v>
      </c>
      <c r="F26" s="340"/>
      <c r="G26" s="341"/>
      <c r="H26" s="280" t="s">
        <v>153</v>
      </c>
      <c r="I26" s="280"/>
      <c r="J26" s="348"/>
      <c r="K26" s="281" t="s">
        <v>222</v>
      </c>
      <c r="L26" s="186"/>
      <c r="M26" s="192"/>
      <c r="N26" s="192"/>
      <c r="O26" s="192"/>
      <c r="P26" s="192"/>
      <c r="Q26" s="22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90" customHeight="1" thickBot="1" x14ac:dyDescent="0.35">
      <c r="A27" s="200" t="s">
        <v>2</v>
      </c>
      <c r="B27" s="200" t="s">
        <v>3</v>
      </c>
      <c r="C27" s="200" t="s">
        <v>1</v>
      </c>
      <c r="D27" s="1" t="s">
        <v>35</v>
      </c>
      <c r="E27" s="26" t="s">
        <v>223</v>
      </c>
      <c r="F27" s="26" t="s">
        <v>152</v>
      </c>
      <c r="G27" s="275" t="s">
        <v>122</v>
      </c>
      <c r="H27" s="271" t="s">
        <v>224</v>
      </c>
      <c r="I27" s="22" t="s">
        <v>154</v>
      </c>
      <c r="J27" s="275" t="s">
        <v>155</v>
      </c>
      <c r="K27" s="206" t="s">
        <v>225</v>
      </c>
      <c r="L27" s="26" t="s">
        <v>226</v>
      </c>
      <c r="M27" s="23" t="s">
        <v>227</v>
      </c>
      <c r="N27" s="22" t="s">
        <v>228</v>
      </c>
      <c r="O27" s="24" t="s">
        <v>229</v>
      </c>
      <c r="P27" s="22" t="s">
        <v>230</v>
      </c>
      <c r="Q27" s="22" t="s">
        <v>231</v>
      </c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43.8" thickBot="1" x14ac:dyDescent="0.35">
      <c r="A28" s="1" t="s">
        <v>5</v>
      </c>
      <c r="B28" s="1" t="s">
        <v>5</v>
      </c>
      <c r="C28" s="1" t="s">
        <v>48</v>
      </c>
      <c r="D28" s="1" t="s">
        <v>5</v>
      </c>
      <c r="E28" s="272" t="s">
        <v>57</v>
      </c>
      <c r="F28" s="26" t="s">
        <v>5</v>
      </c>
      <c r="G28" s="275" t="s">
        <v>67</v>
      </c>
      <c r="H28" s="26" t="s">
        <v>233</v>
      </c>
      <c r="I28" s="26" t="s">
        <v>5</v>
      </c>
      <c r="J28" s="275" t="s">
        <v>68</v>
      </c>
      <c r="K28" s="25" t="s">
        <v>89</v>
      </c>
      <c r="L28" s="95" t="s">
        <v>156</v>
      </c>
      <c r="M28" s="26" t="s">
        <v>90</v>
      </c>
      <c r="N28" s="26" t="s">
        <v>180</v>
      </c>
      <c r="O28" s="26" t="s">
        <v>232</v>
      </c>
      <c r="P28" s="26" t="s">
        <v>57</v>
      </c>
      <c r="Q28" s="27" t="s">
        <v>157</v>
      </c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x14ac:dyDescent="0.3">
      <c r="A29" s="20"/>
      <c r="B29" s="15"/>
      <c r="C29" s="12" t="s">
        <v>217</v>
      </c>
      <c r="D29" s="389"/>
      <c r="E29" s="397"/>
      <c r="F29" s="29"/>
      <c r="G29" s="276"/>
      <c r="H29" s="397"/>
      <c r="I29" s="29"/>
      <c r="J29" s="276"/>
      <c r="K29" s="28"/>
      <c r="L29" s="29"/>
      <c r="M29" s="30"/>
      <c r="N29" s="30"/>
      <c r="O29" s="31"/>
      <c r="P29" s="29"/>
      <c r="Q29" s="197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28.8" x14ac:dyDescent="0.3">
      <c r="A30" s="108"/>
      <c r="B30" s="88"/>
      <c r="C30" s="21" t="s">
        <v>150</v>
      </c>
      <c r="D30" s="390"/>
      <c r="E30" s="273"/>
      <c r="F30" s="111"/>
      <c r="G30" s="278"/>
      <c r="H30" s="273"/>
      <c r="I30" s="111"/>
      <c r="J30" s="278"/>
      <c r="K30" s="109"/>
      <c r="L30" s="110"/>
      <c r="M30" s="110"/>
      <c r="N30" s="110"/>
      <c r="O30" s="410"/>
      <c r="P30" s="110"/>
      <c r="Q30" s="107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x14ac:dyDescent="0.3">
      <c r="A31" s="78"/>
      <c r="B31" s="79"/>
      <c r="C31" s="382"/>
      <c r="D31" s="391"/>
      <c r="E31" s="398"/>
      <c r="F31" s="105"/>
      <c r="G31" s="277">
        <f>IF(E31&gt;0,E31*F31,0)</f>
        <v>0</v>
      </c>
      <c r="H31" s="403">
        <f>E31</f>
        <v>0</v>
      </c>
      <c r="I31" s="115"/>
      <c r="J31" s="277">
        <f>IF(H31&gt;0,H31*I31,0)</f>
        <v>0</v>
      </c>
      <c r="K31" s="113"/>
      <c r="L31" s="67">
        <f>IF(M$102="",F31-K31,"")</f>
        <v>0</v>
      </c>
      <c r="M31" s="105" t="s">
        <v>47</v>
      </c>
      <c r="N31" s="106">
        <f>IF(M$102="",E31*L31,"")</f>
        <v>0</v>
      </c>
      <c r="O31" s="410">
        <f>H31</f>
        <v>0</v>
      </c>
      <c r="P31" s="110"/>
      <c r="Q31" s="107">
        <f>IF(O31&gt;0,O31*P31,0)</f>
        <v>0</v>
      </c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x14ac:dyDescent="0.3">
      <c r="A32" s="78"/>
      <c r="B32" s="79"/>
      <c r="C32" s="382"/>
      <c r="D32" s="391"/>
      <c r="E32" s="398"/>
      <c r="F32" s="105"/>
      <c r="G32" s="277">
        <f>IF(E32&gt;0,E32*F32,0)</f>
        <v>0</v>
      </c>
      <c r="H32" s="403">
        <f t="shared" ref="H32:H35" si="0">E32</f>
        <v>0</v>
      </c>
      <c r="I32" s="115"/>
      <c r="J32" s="277">
        <f>IF(H32&gt;0,H32*I32,0)</f>
        <v>0</v>
      </c>
      <c r="K32" s="113"/>
      <c r="L32" s="67">
        <f>IF(M$102="",F32-K32,"")</f>
        <v>0</v>
      </c>
      <c r="M32" s="105" t="s">
        <v>47</v>
      </c>
      <c r="N32" s="106">
        <f>IF(M$102="",E32*L32,"")</f>
        <v>0</v>
      </c>
      <c r="O32" s="410">
        <f t="shared" ref="O32:O35" si="1">H32</f>
        <v>0</v>
      </c>
      <c r="P32" s="110"/>
      <c r="Q32" s="107">
        <f>IF(O32&gt;0,O32*P32,0)</f>
        <v>0</v>
      </c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x14ac:dyDescent="0.3">
      <c r="A33" s="78"/>
      <c r="B33" s="79"/>
      <c r="C33" s="382"/>
      <c r="D33" s="391"/>
      <c r="E33" s="398"/>
      <c r="F33" s="105"/>
      <c r="G33" s="277">
        <f>IF(E33&gt;0,E33*F33,0)</f>
        <v>0</v>
      </c>
      <c r="H33" s="403">
        <f t="shared" si="0"/>
        <v>0</v>
      </c>
      <c r="I33" s="115"/>
      <c r="J33" s="277">
        <f t="shared" ref="J33:J35" si="2">IF(H33&gt;0,H33*I33,0)</f>
        <v>0</v>
      </c>
      <c r="K33" s="113"/>
      <c r="L33" s="67">
        <f>IF(M$102="",F33-K33,"")</f>
        <v>0</v>
      </c>
      <c r="M33" s="105" t="s">
        <v>47</v>
      </c>
      <c r="N33" s="106">
        <f>IF(M$102="",E33*L33,"")</f>
        <v>0</v>
      </c>
      <c r="O33" s="410">
        <f t="shared" si="1"/>
        <v>0</v>
      </c>
      <c r="P33" s="110"/>
      <c r="Q33" s="107">
        <f t="shared" ref="Q33:Q35" si="3">IF(O33&gt;0,O33*P33,0)</f>
        <v>0</v>
      </c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x14ac:dyDescent="0.3">
      <c r="A34" s="78"/>
      <c r="B34" s="79"/>
      <c r="C34" s="382"/>
      <c r="D34" s="391"/>
      <c r="E34" s="398"/>
      <c r="F34" s="105"/>
      <c r="G34" s="277">
        <f>IF(E34&gt;0,E34*F34,0)</f>
        <v>0</v>
      </c>
      <c r="H34" s="403">
        <f t="shared" si="0"/>
        <v>0</v>
      </c>
      <c r="I34" s="115"/>
      <c r="J34" s="277">
        <f t="shared" si="2"/>
        <v>0</v>
      </c>
      <c r="K34" s="113"/>
      <c r="L34" s="67">
        <f>IF(M$102="",F34-K34,"")</f>
        <v>0</v>
      </c>
      <c r="M34" s="105" t="s">
        <v>47</v>
      </c>
      <c r="N34" s="106">
        <f>IF(M$102="",E34*L34,"")</f>
        <v>0</v>
      </c>
      <c r="O34" s="410">
        <f t="shared" si="1"/>
        <v>0</v>
      </c>
      <c r="P34" s="110"/>
      <c r="Q34" s="107">
        <f t="shared" si="3"/>
        <v>0</v>
      </c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x14ac:dyDescent="0.3">
      <c r="A35" s="78"/>
      <c r="B35" s="79"/>
      <c r="C35" s="382"/>
      <c r="D35" s="391"/>
      <c r="E35" s="398"/>
      <c r="F35" s="105"/>
      <c r="G35" s="277">
        <f>IF(E35&gt;0,E35*F35,0)</f>
        <v>0</v>
      </c>
      <c r="H35" s="403">
        <f t="shared" si="0"/>
        <v>0</v>
      </c>
      <c r="I35" s="115"/>
      <c r="J35" s="277">
        <f t="shared" si="2"/>
        <v>0</v>
      </c>
      <c r="K35" s="113"/>
      <c r="L35" s="67">
        <f>IF(M$102="",F35-K35,"")</f>
        <v>0</v>
      </c>
      <c r="M35" s="105" t="s">
        <v>47</v>
      </c>
      <c r="N35" s="106">
        <f>IF(M$102="",E35*L35,"")</f>
        <v>0</v>
      </c>
      <c r="O35" s="410">
        <f t="shared" si="1"/>
        <v>0</v>
      </c>
      <c r="P35" s="110"/>
      <c r="Q35" s="107">
        <f t="shared" si="3"/>
        <v>0</v>
      </c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28.8" x14ac:dyDescent="0.3">
      <c r="A36" s="108"/>
      <c r="B36" s="88"/>
      <c r="C36" s="21" t="s">
        <v>128</v>
      </c>
      <c r="D36" s="392"/>
      <c r="E36" s="398"/>
      <c r="F36" s="105"/>
      <c r="G36" s="298"/>
      <c r="H36" s="398"/>
      <c r="I36" s="105"/>
      <c r="J36" s="298"/>
      <c r="K36" s="282"/>
      <c r="L36" s="105"/>
      <c r="M36" s="105"/>
      <c r="N36" s="105"/>
      <c r="O36" s="410"/>
      <c r="P36" s="110"/>
      <c r="Q36" s="112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x14ac:dyDescent="0.3">
      <c r="A37" s="108"/>
      <c r="B37" s="88"/>
      <c r="C37" s="383"/>
      <c r="D37" s="392"/>
      <c r="E37" s="398"/>
      <c r="F37" s="105"/>
      <c r="G37" s="277">
        <f t="shared" ref="G37:G41" si="4">IF(E37&gt;0,E37*F37,0)</f>
        <v>0</v>
      </c>
      <c r="H37" s="403">
        <f>0.5*E37</f>
        <v>0</v>
      </c>
      <c r="I37" s="105"/>
      <c r="J37" s="277">
        <f>IF(H37&gt;0,H37*I37,0)</f>
        <v>0</v>
      </c>
      <c r="K37" s="282"/>
      <c r="L37" s="67">
        <f t="shared" ref="L37:L41" si="5">IF(M$102="",F37-K37,"")</f>
        <v>0</v>
      </c>
      <c r="M37" s="105" t="s">
        <v>47</v>
      </c>
      <c r="N37" s="106">
        <f t="shared" ref="N37:N41" si="6">IF(M$102="",E37*L37,"")</f>
        <v>0</v>
      </c>
      <c r="O37" s="411" t="s">
        <v>47</v>
      </c>
      <c r="P37" s="105" t="s">
        <v>47</v>
      </c>
      <c r="Q37" s="198" t="s">
        <v>47</v>
      </c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x14ac:dyDescent="0.3">
      <c r="A38" s="108"/>
      <c r="B38" s="88"/>
      <c r="C38" s="383"/>
      <c r="D38" s="392"/>
      <c r="E38" s="398"/>
      <c r="F38" s="105"/>
      <c r="G38" s="277">
        <f t="shared" si="4"/>
        <v>0</v>
      </c>
      <c r="H38" s="403">
        <f t="shared" ref="H38:H41" si="7">0.5*E38</f>
        <v>0</v>
      </c>
      <c r="I38" s="105"/>
      <c r="J38" s="277">
        <f>IF(H38&gt;0,H38*I38,0)</f>
        <v>0</v>
      </c>
      <c r="K38" s="282"/>
      <c r="L38" s="67">
        <f t="shared" si="5"/>
        <v>0</v>
      </c>
      <c r="M38" s="105" t="s">
        <v>47</v>
      </c>
      <c r="N38" s="106">
        <f t="shared" si="6"/>
        <v>0</v>
      </c>
      <c r="O38" s="411" t="s">
        <v>47</v>
      </c>
      <c r="P38" s="105" t="s">
        <v>47</v>
      </c>
      <c r="Q38" s="198" t="s">
        <v>47</v>
      </c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x14ac:dyDescent="0.3">
      <c r="A39" s="108"/>
      <c r="B39" s="88"/>
      <c r="C39" s="383"/>
      <c r="D39" s="392"/>
      <c r="E39" s="398"/>
      <c r="F39" s="105"/>
      <c r="G39" s="277">
        <f t="shared" si="4"/>
        <v>0</v>
      </c>
      <c r="H39" s="403">
        <f t="shared" si="7"/>
        <v>0</v>
      </c>
      <c r="I39" s="105"/>
      <c r="J39" s="277">
        <f t="shared" ref="J39:J41" si="8">IF(H39&gt;0,H39*I39,0)</f>
        <v>0</v>
      </c>
      <c r="K39" s="282"/>
      <c r="L39" s="67">
        <f t="shared" si="5"/>
        <v>0</v>
      </c>
      <c r="M39" s="105" t="s">
        <v>47</v>
      </c>
      <c r="N39" s="106">
        <f t="shared" si="6"/>
        <v>0</v>
      </c>
      <c r="O39" s="411" t="s">
        <v>47</v>
      </c>
      <c r="P39" s="105" t="s">
        <v>47</v>
      </c>
      <c r="Q39" s="198" t="s">
        <v>47</v>
      </c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x14ac:dyDescent="0.3">
      <c r="A40" s="108"/>
      <c r="B40" s="88"/>
      <c r="C40" s="383"/>
      <c r="D40" s="392"/>
      <c r="E40" s="398"/>
      <c r="F40" s="105"/>
      <c r="G40" s="277">
        <f t="shared" si="4"/>
        <v>0</v>
      </c>
      <c r="H40" s="403">
        <f t="shared" si="7"/>
        <v>0</v>
      </c>
      <c r="I40" s="105"/>
      <c r="J40" s="277">
        <f t="shared" si="8"/>
        <v>0</v>
      </c>
      <c r="K40" s="282"/>
      <c r="L40" s="67">
        <f t="shared" si="5"/>
        <v>0</v>
      </c>
      <c r="M40" s="105" t="s">
        <v>47</v>
      </c>
      <c r="N40" s="106">
        <f t="shared" si="6"/>
        <v>0</v>
      </c>
      <c r="O40" s="411" t="s">
        <v>47</v>
      </c>
      <c r="P40" s="105" t="s">
        <v>47</v>
      </c>
      <c r="Q40" s="198" t="s">
        <v>47</v>
      </c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x14ac:dyDescent="0.3">
      <c r="A41" s="108"/>
      <c r="B41" s="88"/>
      <c r="C41" s="383"/>
      <c r="D41" s="392"/>
      <c r="E41" s="398"/>
      <c r="F41" s="105"/>
      <c r="G41" s="277">
        <f t="shared" si="4"/>
        <v>0</v>
      </c>
      <c r="H41" s="403">
        <f t="shared" si="7"/>
        <v>0</v>
      </c>
      <c r="I41" s="105"/>
      <c r="J41" s="277">
        <f t="shared" si="8"/>
        <v>0</v>
      </c>
      <c r="K41" s="282"/>
      <c r="L41" s="67">
        <f t="shared" si="5"/>
        <v>0</v>
      </c>
      <c r="M41" s="105" t="s">
        <v>47</v>
      </c>
      <c r="N41" s="106">
        <f t="shared" si="6"/>
        <v>0</v>
      </c>
      <c r="O41" s="411" t="s">
        <v>47</v>
      </c>
      <c r="P41" s="105" t="s">
        <v>47</v>
      </c>
      <c r="Q41" s="198" t="s">
        <v>47</v>
      </c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28.8" x14ac:dyDescent="0.3">
      <c r="A42" s="108"/>
      <c r="B42" s="88"/>
      <c r="C42" s="21" t="s">
        <v>151</v>
      </c>
      <c r="D42" s="391"/>
      <c r="E42" s="399"/>
      <c r="F42" s="110"/>
      <c r="G42" s="278"/>
      <c r="H42" s="399"/>
      <c r="I42" s="263"/>
      <c r="J42" s="278"/>
      <c r="K42" s="301"/>
      <c r="L42" s="106"/>
      <c r="M42" s="110"/>
      <c r="N42" s="106"/>
      <c r="O42" s="410"/>
      <c r="P42" s="110"/>
      <c r="Q42" s="112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x14ac:dyDescent="0.3">
      <c r="A43" s="78"/>
      <c r="B43" s="79"/>
      <c r="C43" s="382"/>
      <c r="D43" s="391"/>
      <c r="E43" s="398"/>
      <c r="F43" s="105"/>
      <c r="G43" s="277">
        <f>IF(E43&gt;0,E43*F43,0)</f>
        <v>0</v>
      </c>
      <c r="H43" s="403">
        <f>E43</f>
        <v>0</v>
      </c>
      <c r="I43" s="115"/>
      <c r="J43" s="277">
        <f>IF(H43&gt;0,H43*I43,0)</f>
        <v>0</v>
      </c>
      <c r="K43" s="302"/>
      <c r="L43" s="67">
        <f>IF(M$102="",F43-K43,"")</f>
        <v>0</v>
      </c>
      <c r="M43" s="105" t="s">
        <v>47</v>
      </c>
      <c r="N43" s="106">
        <f>IF(M$102="",E43*L43,"")</f>
        <v>0</v>
      </c>
      <c r="O43" s="410">
        <f>H43</f>
        <v>0</v>
      </c>
      <c r="P43" s="283"/>
      <c r="Q43" s="107">
        <f t="shared" ref="Q43:Q44" si="9">IF(O43&gt;0,O43*P43,0)</f>
        <v>0</v>
      </c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x14ac:dyDescent="0.3">
      <c r="A44" s="78"/>
      <c r="B44" s="79"/>
      <c r="C44" s="382"/>
      <c r="D44" s="391"/>
      <c r="E44" s="398"/>
      <c r="F44" s="105"/>
      <c r="G44" s="277">
        <f>IF(E44&gt;0,E44*F44,0)</f>
        <v>0</v>
      </c>
      <c r="H44" s="403">
        <f t="shared" ref="H44:H47" si="10">E44</f>
        <v>0</v>
      </c>
      <c r="I44" s="115"/>
      <c r="J44" s="277">
        <f>IF(H44&gt;0,H44*I44,0)</f>
        <v>0</v>
      </c>
      <c r="K44" s="302"/>
      <c r="L44" s="67">
        <f>IF(M$102="",F44-K44,"")</f>
        <v>0</v>
      </c>
      <c r="M44" s="105" t="s">
        <v>47</v>
      </c>
      <c r="N44" s="106">
        <f>IF(M$102="",E44*L44,"")</f>
        <v>0</v>
      </c>
      <c r="O44" s="410">
        <f t="shared" ref="O44:O47" si="11">H44</f>
        <v>0</v>
      </c>
      <c r="P44" s="283"/>
      <c r="Q44" s="107">
        <f t="shared" si="9"/>
        <v>0</v>
      </c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x14ac:dyDescent="0.3">
      <c r="A45" s="78"/>
      <c r="B45" s="79"/>
      <c r="C45" s="382"/>
      <c r="D45" s="391"/>
      <c r="E45" s="398"/>
      <c r="F45" s="105"/>
      <c r="G45" s="277">
        <f>IF(E45&gt;0,E45*F45,0)</f>
        <v>0</v>
      </c>
      <c r="H45" s="403">
        <f t="shared" si="10"/>
        <v>0</v>
      </c>
      <c r="I45" s="115"/>
      <c r="J45" s="277">
        <f t="shared" ref="J45:J47" si="12">IF(H45&gt;0,H45*I45,0)</f>
        <v>0</v>
      </c>
      <c r="K45" s="302"/>
      <c r="L45" s="67">
        <f>IF(M$102="",F45-K45,"")</f>
        <v>0</v>
      </c>
      <c r="M45" s="105" t="s">
        <v>47</v>
      </c>
      <c r="N45" s="106">
        <f>IF(M$102="",E45*L45,"")</f>
        <v>0</v>
      </c>
      <c r="O45" s="410">
        <f t="shared" si="11"/>
        <v>0</v>
      </c>
      <c r="P45" s="283"/>
      <c r="Q45" s="107">
        <f>IF(O45&gt;0,O45*P45,0)</f>
        <v>0</v>
      </c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x14ac:dyDescent="0.3">
      <c r="A46" s="78"/>
      <c r="B46" s="79"/>
      <c r="C46" s="382"/>
      <c r="D46" s="391"/>
      <c r="E46" s="398"/>
      <c r="F46" s="105"/>
      <c r="G46" s="277">
        <f>IF(E46&gt;0,E46*F46,0)</f>
        <v>0</v>
      </c>
      <c r="H46" s="403">
        <f t="shared" si="10"/>
        <v>0</v>
      </c>
      <c r="I46" s="115"/>
      <c r="J46" s="277">
        <f t="shared" si="12"/>
        <v>0</v>
      </c>
      <c r="K46" s="302"/>
      <c r="L46" s="67">
        <f>IF(M$102="",F46-K46,"")</f>
        <v>0</v>
      </c>
      <c r="M46" s="105" t="s">
        <v>47</v>
      </c>
      <c r="N46" s="106">
        <f>IF(M$102="",E46*L46,"")</f>
        <v>0</v>
      </c>
      <c r="O46" s="410">
        <f t="shared" si="11"/>
        <v>0</v>
      </c>
      <c r="P46" s="283"/>
      <c r="Q46" s="107">
        <f>IF(O46&gt;0,O46*P46,0)</f>
        <v>0</v>
      </c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x14ac:dyDescent="0.3">
      <c r="A47" s="78"/>
      <c r="B47" s="79"/>
      <c r="C47" s="384"/>
      <c r="D47" s="393"/>
      <c r="E47" s="400"/>
      <c r="F47" s="284"/>
      <c r="G47" s="285">
        <f>IF(E47&gt;0,E47*F47,0)</f>
        <v>0</v>
      </c>
      <c r="H47" s="403">
        <f t="shared" si="10"/>
        <v>0</v>
      </c>
      <c r="I47" s="286"/>
      <c r="J47" s="285">
        <f t="shared" si="12"/>
        <v>0</v>
      </c>
      <c r="K47" s="303"/>
      <c r="L47" s="67">
        <f>IF(M$102="",F47-K47,"")</f>
        <v>0</v>
      </c>
      <c r="M47" s="284" t="s">
        <v>47</v>
      </c>
      <c r="N47" s="106">
        <f>IF(M$102="",E47*L47,"")</f>
        <v>0</v>
      </c>
      <c r="O47" s="410">
        <f t="shared" si="11"/>
        <v>0</v>
      </c>
      <c r="P47" s="283"/>
      <c r="Q47" s="107">
        <f t="shared" ref="Q47" si="13">IF(O47&gt;0,O47*P47,0)</f>
        <v>0</v>
      </c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28.8" x14ac:dyDescent="0.3">
      <c r="A48" s="78"/>
      <c r="B48" s="79"/>
      <c r="C48" s="306" t="s">
        <v>129</v>
      </c>
      <c r="D48" s="391"/>
      <c r="E48" s="401"/>
      <c r="F48" s="299"/>
      <c r="G48" s="285"/>
      <c r="H48" s="408"/>
      <c r="I48" s="300"/>
      <c r="J48" s="285"/>
      <c r="K48" s="303"/>
      <c r="L48" s="287"/>
      <c r="M48" s="284"/>
      <c r="N48" s="283"/>
      <c r="O48" s="412"/>
      <c r="P48" s="283"/>
      <c r="Q48" s="288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x14ac:dyDescent="0.3">
      <c r="A49" s="78"/>
      <c r="B49" s="79"/>
      <c r="C49" s="384"/>
      <c r="D49" s="392"/>
      <c r="E49" s="398"/>
      <c r="F49" s="105"/>
      <c r="G49" s="285">
        <f t="shared" ref="G49:G53" si="14">IF(E49&gt;0,E49*F49,0)</f>
        <v>0</v>
      </c>
      <c r="H49" s="403">
        <f>0.5*E49</f>
        <v>0</v>
      </c>
      <c r="I49" s="105"/>
      <c r="J49" s="277">
        <f>IF(H49&gt;0,H49*I49,0)</f>
        <v>0</v>
      </c>
      <c r="K49" s="282"/>
      <c r="L49" s="67">
        <f t="shared" ref="L49:L53" si="15">IF(M$102="",F49-K49,"")</f>
        <v>0</v>
      </c>
      <c r="M49" s="105" t="s">
        <v>47</v>
      </c>
      <c r="N49" s="106">
        <f t="shared" ref="N49:N53" si="16">IF(M$102="",E49*L49,"")</f>
        <v>0</v>
      </c>
      <c r="O49" s="411" t="s">
        <v>47</v>
      </c>
      <c r="P49" s="105" t="s">
        <v>47</v>
      </c>
      <c r="Q49" s="198" t="s">
        <v>47</v>
      </c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x14ac:dyDescent="0.3">
      <c r="A50" s="78"/>
      <c r="B50" s="79"/>
      <c r="C50" s="384"/>
      <c r="D50" s="392"/>
      <c r="E50" s="398"/>
      <c r="F50" s="105"/>
      <c r="G50" s="285">
        <f t="shared" si="14"/>
        <v>0</v>
      </c>
      <c r="H50" s="403">
        <f t="shared" ref="H50:H53" si="17">0.5*E50</f>
        <v>0</v>
      </c>
      <c r="I50" s="105"/>
      <c r="J50" s="277">
        <f>IF(H50&gt;0,H50*I50,0)</f>
        <v>0</v>
      </c>
      <c r="K50" s="282"/>
      <c r="L50" s="67">
        <f t="shared" si="15"/>
        <v>0</v>
      </c>
      <c r="M50" s="105" t="s">
        <v>47</v>
      </c>
      <c r="N50" s="106">
        <f t="shared" si="16"/>
        <v>0</v>
      </c>
      <c r="O50" s="411" t="s">
        <v>47</v>
      </c>
      <c r="P50" s="105" t="s">
        <v>47</v>
      </c>
      <c r="Q50" s="198" t="s">
        <v>47</v>
      </c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x14ac:dyDescent="0.3">
      <c r="A51" s="78"/>
      <c r="B51" s="79"/>
      <c r="C51" s="384"/>
      <c r="D51" s="392"/>
      <c r="E51" s="398"/>
      <c r="F51" s="105"/>
      <c r="G51" s="285">
        <f t="shared" si="14"/>
        <v>0</v>
      </c>
      <c r="H51" s="403">
        <f t="shared" si="17"/>
        <v>0</v>
      </c>
      <c r="I51" s="105"/>
      <c r="J51" s="277">
        <f t="shared" ref="J51:J53" si="18">IF(H51&gt;0,H51*I51,0)</f>
        <v>0</v>
      </c>
      <c r="K51" s="282"/>
      <c r="L51" s="67">
        <f t="shared" si="15"/>
        <v>0</v>
      </c>
      <c r="M51" s="105" t="s">
        <v>47</v>
      </c>
      <c r="N51" s="106">
        <f t="shared" si="16"/>
        <v>0</v>
      </c>
      <c r="O51" s="411" t="s">
        <v>47</v>
      </c>
      <c r="P51" s="105" t="s">
        <v>47</v>
      </c>
      <c r="Q51" s="198" t="s">
        <v>47</v>
      </c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x14ac:dyDescent="0.3">
      <c r="A52" s="78"/>
      <c r="B52" s="79"/>
      <c r="C52" s="384"/>
      <c r="D52" s="392"/>
      <c r="E52" s="398"/>
      <c r="F52" s="105"/>
      <c r="G52" s="285">
        <f t="shared" si="14"/>
        <v>0</v>
      </c>
      <c r="H52" s="403">
        <f t="shared" si="17"/>
        <v>0</v>
      </c>
      <c r="I52" s="105"/>
      <c r="J52" s="277">
        <f t="shared" si="18"/>
        <v>0</v>
      </c>
      <c r="K52" s="282"/>
      <c r="L52" s="67">
        <f t="shared" si="15"/>
        <v>0</v>
      </c>
      <c r="M52" s="105" t="s">
        <v>47</v>
      </c>
      <c r="N52" s="106">
        <f t="shared" si="16"/>
        <v>0</v>
      </c>
      <c r="O52" s="411" t="s">
        <v>47</v>
      </c>
      <c r="P52" s="105" t="s">
        <v>47</v>
      </c>
      <c r="Q52" s="198" t="s">
        <v>47</v>
      </c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" thickBot="1" x14ac:dyDescent="0.35">
      <c r="A53" s="84"/>
      <c r="B53" s="85"/>
      <c r="C53" s="385"/>
      <c r="D53" s="394"/>
      <c r="E53" s="402"/>
      <c r="F53" s="118"/>
      <c r="G53" s="279">
        <f t="shared" si="14"/>
        <v>0</v>
      </c>
      <c r="H53" s="409">
        <f t="shared" si="17"/>
        <v>0</v>
      </c>
      <c r="I53" s="118"/>
      <c r="J53" s="279">
        <f t="shared" si="18"/>
        <v>0</v>
      </c>
      <c r="K53" s="297"/>
      <c r="L53" s="48">
        <f t="shared" si="15"/>
        <v>0</v>
      </c>
      <c r="M53" s="118" t="s">
        <v>47</v>
      </c>
      <c r="N53" s="117">
        <f t="shared" si="16"/>
        <v>0</v>
      </c>
      <c r="O53" s="413" t="s">
        <v>47</v>
      </c>
      <c r="P53" s="118" t="s">
        <v>47</v>
      </c>
      <c r="Q53" s="296" t="s">
        <v>47</v>
      </c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43.2" x14ac:dyDescent="0.3">
      <c r="A54" s="108"/>
      <c r="B54" s="88"/>
      <c r="C54" s="307" t="s">
        <v>149</v>
      </c>
      <c r="D54" s="395"/>
      <c r="E54" s="273"/>
      <c r="F54" s="111"/>
      <c r="G54" s="278"/>
      <c r="H54" s="273"/>
      <c r="I54" s="111"/>
      <c r="J54" s="278"/>
      <c r="K54" s="109"/>
      <c r="L54" s="110"/>
      <c r="M54" s="110"/>
      <c r="N54" s="110"/>
      <c r="O54" s="410"/>
      <c r="P54" s="110"/>
      <c r="Q54" s="112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x14ac:dyDescent="0.3">
      <c r="A55" s="78"/>
      <c r="B55" s="79"/>
      <c r="C55" s="382"/>
      <c r="D55" s="391"/>
      <c r="E55" s="403"/>
      <c r="F55" s="115"/>
      <c r="G55" s="344">
        <f>E55*F55</f>
        <v>0</v>
      </c>
      <c r="H55" s="403">
        <f>E55</f>
        <v>0</v>
      </c>
      <c r="I55" s="265"/>
      <c r="J55" s="344">
        <f t="shared" ref="J55:J59" si="19">H55*I55</f>
        <v>0</v>
      </c>
      <c r="K55" s="113"/>
      <c r="L55" s="67">
        <f>IF(M$102="",F55-K55,"")</f>
        <v>0</v>
      </c>
      <c r="M55" s="105" t="s">
        <v>47</v>
      </c>
      <c r="N55" s="106">
        <f>IF(M$102="",E55*L55,"")</f>
        <v>0</v>
      </c>
      <c r="O55" s="410">
        <f>H55</f>
        <v>0</v>
      </c>
      <c r="P55" s="124"/>
      <c r="Q55" s="107">
        <f t="shared" ref="Q55:Q100" si="20">IF(O55&gt;0,O55*P55,0)</f>
        <v>0</v>
      </c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x14ac:dyDescent="0.3">
      <c r="A56" s="78"/>
      <c r="B56" s="79"/>
      <c r="C56" s="382"/>
      <c r="D56" s="391"/>
      <c r="E56" s="404"/>
      <c r="F56" s="125"/>
      <c r="G56" s="344">
        <f>E56*F56</f>
        <v>0</v>
      </c>
      <c r="H56" s="403">
        <f t="shared" ref="H56:H59" si="21">E56</f>
        <v>0</v>
      </c>
      <c r="I56" s="114"/>
      <c r="J56" s="344">
        <f t="shared" si="19"/>
        <v>0</v>
      </c>
      <c r="K56" s="113"/>
      <c r="L56" s="67">
        <f>IF(M$102="",F56-K56,"")</f>
        <v>0</v>
      </c>
      <c r="M56" s="105" t="s">
        <v>47</v>
      </c>
      <c r="N56" s="106">
        <f>IF(M$102="",E56*L56,"")</f>
        <v>0</v>
      </c>
      <c r="O56" s="410">
        <f t="shared" ref="O56:O59" si="22">H56</f>
        <v>0</v>
      </c>
      <c r="P56" s="124"/>
      <c r="Q56" s="107">
        <f t="shared" si="20"/>
        <v>0</v>
      </c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x14ac:dyDescent="0.3">
      <c r="A57" s="78"/>
      <c r="B57" s="79"/>
      <c r="C57" s="382"/>
      <c r="D57" s="391"/>
      <c r="E57" s="404"/>
      <c r="F57" s="125"/>
      <c r="G57" s="344">
        <f>E57*F57</f>
        <v>0</v>
      </c>
      <c r="H57" s="403">
        <f t="shared" si="21"/>
        <v>0</v>
      </c>
      <c r="I57" s="114"/>
      <c r="J57" s="344">
        <f t="shared" si="19"/>
        <v>0</v>
      </c>
      <c r="K57" s="113"/>
      <c r="L57" s="67">
        <f>IF(M$102="",F57-K57,"")</f>
        <v>0</v>
      </c>
      <c r="M57" s="105" t="s">
        <v>47</v>
      </c>
      <c r="N57" s="106">
        <f>IF(M$102="",E57*L57,"")</f>
        <v>0</v>
      </c>
      <c r="O57" s="410">
        <f t="shared" si="22"/>
        <v>0</v>
      </c>
      <c r="P57" s="124"/>
      <c r="Q57" s="107">
        <f t="shared" si="20"/>
        <v>0</v>
      </c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x14ac:dyDescent="0.3">
      <c r="A58" s="78"/>
      <c r="B58" s="79"/>
      <c r="C58" s="382"/>
      <c r="D58" s="391"/>
      <c r="E58" s="404"/>
      <c r="F58" s="125"/>
      <c r="G58" s="344">
        <f>E58*F58</f>
        <v>0</v>
      </c>
      <c r="H58" s="403">
        <f t="shared" si="21"/>
        <v>0</v>
      </c>
      <c r="I58" s="114"/>
      <c r="J58" s="344">
        <f t="shared" si="19"/>
        <v>0</v>
      </c>
      <c r="K58" s="113"/>
      <c r="L58" s="67">
        <f>IF(M$102="",F58-K58,"")</f>
        <v>0</v>
      </c>
      <c r="M58" s="105" t="s">
        <v>47</v>
      </c>
      <c r="N58" s="106">
        <f>IF(M$102="",E58*L58,"")</f>
        <v>0</v>
      </c>
      <c r="O58" s="410">
        <f t="shared" si="22"/>
        <v>0</v>
      </c>
      <c r="P58" s="124"/>
      <c r="Q58" s="107">
        <f t="shared" si="20"/>
        <v>0</v>
      </c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x14ac:dyDescent="0.3">
      <c r="A59" s="78"/>
      <c r="B59" s="79"/>
      <c r="C59" s="382"/>
      <c r="D59" s="391"/>
      <c r="E59" s="404"/>
      <c r="F59" s="125"/>
      <c r="G59" s="344">
        <f>E59*F59</f>
        <v>0</v>
      </c>
      <c r="H59" s="403">
        <f t="shared" si="21"/>
        <v>0</v>
      </c>
      <c r="I59" s="114"/>
      <c r="J59" s="344">
        <f t="shared" si="19"/>
        <v>0</v>
      </c>
      <c r="K59" s="113"/>
      <c r="L59" s="67">
        <f>IF(M$102="",F59-K59,"")</f>
        <v>0</v>
      </c>
      <c r="M59" s="105" t="s">
        <v>47</v>
      </c>
      <c r="N59" s="106">
        <f>IF(M$102="",E59*L59,"")</f>
        <v>0</v>
      </c>
      <c r="O59" s="410">
        <f t="shared" si="22"/>
        <v>0</v>
      </c>
      <c r="P59" s="124"/>
      <c r="Q59" s="107">
        <f t="shared" si="20"/>
        <v>0</v>
      </c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28.8" x14ac:dyDescent="0.3">
      <c r="A60" s="289"/>
      <c r="B60" s="290"/>
      <c r="C60" s="308" t="s">
        <v>130</v>
      </c>
      <c r="D60" s="395"/>
      <c r="E60" s="405"/>
      <c r="F60" s="304"/>
      <c r="G60" s="345"/>
      <c r="H60" s="129"/>
      <c r="I60" s="305"/>
      <c r="J60" s="345"/>
      <c r="K60" s="294"/>
      <c r="L60" s="292"/>
      <c r="M60" s="295"/>
      <c r="N60" s="291"/>
      <c r="O60" s="414"/>
      <c r="P60" s="293"/>
      <c r="Q60" s="112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" thickBot="1" x14ac:dyDescent="0.35">
      <c r="A61" s="84"/>
      <c r="B61" s="85"/>
      <c r="C61" s="382"/>
      <c r="D61" s="396"/>
      <c r="E61" s="267">
        <v>1E-3</v>
      </c>
      <c r="F61" s="123"/>
      <c r="G61" s="344">
        <f>E61*F61</f>
        <v>0</v>
      </c>
      <c r="H61" s="267">
        <v>1E-3</v>
      </c>
      <c r="I61" s="124"/>
      <c r="J61" s="107">
        <f t="shared" ref="J61" si="23">IF(H61&gt;0,H61*I61,0)</f>
        <v>0</v>
      </c>
      <c r="K61" s="297"/>
      <c r="L61" s="67">
        <f>IF(M$102="",F61-K61,"")</f>
        <v>0</v>
      </c>
      <c r="M61" s="118" t="s">
        <v>47</v>
      </c>
      <c r="N61" s="117">
        <f>IF(M$102="",E61*L61,"")</f>
        <v>0</v>
      </c>
      <c r="O61" s="267">
        <v>1E-3</v>
      </c>
      <c r="P61" s="124"/>
      <c r="Q61" s="107">
        <f t="shared" ref="Q61" si="24">IF(O61&gt;0,O61*P61,0)</f>
        <v>0</v>
      </c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x14ac:dyDescent="0.3">
      <c r="A62" s="75"/>
      <c r="B62" s="76"/>
      <c r="C62" s="31" t="s">
        <v>6</v>
      </c>
      <c r="D62" s="395"/>
      <c r="E62" s="274"/>
      <c r="F62" s="122"/>
      <c r="G62" s="346"/>
      <c r="H62" s="274"/>
      <c r="I62" s="122"/>
      <c r="J62" s="346"/>
      <c r="K62" s="120"/>
      <c r="L62" s="122"/>
      <c r="M62" s="121"/>
      <c r="N62" s="110"/>
      <c r="O62" s="266"/>
      <c r="P62" s="122"/>
      <c r="Q62" s="199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x14ac:dyDescent="0.3">
      <c r="A63" s="78"/>
      <c r="B63" s="79"/>
      <c r="C63" s="380"/>
      <c r="D63" s="391"/>
      <c r="E63" s="406"/>
      <c r="F63" s="114"/>
      <c r="G63" s="344">
        <f>E63*F63</f>
        <v>0</v>
      </c>
      <c r="H63" s="403">
        <f>E63</f>
        <v>0</v>
      </c>
      <c r="I63" s="114"/>
      <c r="J63" s="344">
        <f t="shared" ref="J63:J67" si="25">H63*I63</f>
        <v>0</v>
      </c>
      <c r="K63" s="113"/>
      <c r="L63" s="67">
        <f>IF(M$102="",F63-K63,"")</f>
        <v>0</v>
      </c>
      <c r="M63" s="105" t="s">
        <v>47</v>
      </c>
      <c r="N63" s="106">
        <f>IF(M$102="",E63*L63,"")</f>
        <v>0</v>
      </c>
      <c r="O63" s="410">
        <f>H63</f>
        <v>0</v>
      </c>
      <c r="P63" s="123"/>
      <c r="Q63" s="107">
        <f t="shared" si="20"/>
        <v>0</v>
      </c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x14ac:dyDescent="0.3">
      <c r="A64" s="78"/>
      <c r="B64" s="79"/>
      <c r="C64" s="380"/>
      <c r="D64" s="391"/>
      <c r="E64" s="406"/>
      <c r="F64" s="114"/>
      <c r="G64" s="344">
        <f>E64*F64</f>
        <v>0</v>
      </c>
      <c r="H64" s="403">
        <f t="shared" ref="H64:H67" si="26">E64</f>
        <v>0</v>
      </c>
      <c r="I64" s="114"/>
      <c r="J64" s="344">
        <f t="shared" si="25"/>
        <v>0</v>
      </c>
      <c r="K64" s="113"/>
      <c r="L64" s="67">
        <f>IF(M$102="",F64-K64,"")</f>
        <v>0</v>
      </c>
      <c r="M64" s="105" t="s">
        <v>47</v>
      </c>
      <c r="N64" s="106">
        <f>IF(M$102="",E64*L64,"")</f>
        <v>0</v>
      </c>
      <c r="O64" s="410">
        <f t="shared" ref="O64:O67" si="27">H64</f>
        <v>0</v>
      </c>
      <c r="P64" s="123"/>
      <c r="Q64" s="107">
        <f t="shared" si="20"/>
        <v>0</v>
      </c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x14ac:dyDescent="0.3">
      <c r="A65" s="78"/>
      <c r="B65" s="79"/>
      <c r="C65" s="380"/>
      <c r="D65" s="391"/>
      <c r="E65" s="406"/>
      <c r="F65" s="114"/>
      <c r="G65" s="344">
        <f>E65*F65</f>
        <v>0</v>
      </c>
      <c r="H65" s="403">
        <f t="shared" si="26"/>
        <v>0</v>
      </c>
      <c r="I65" s="114"/>
      <c r="J65" s="344">
        <f t="shared" si="25"/>
        <v>0</v>
      </c>
      <c r="K65" s="113"/>
      <c r="L65" s="67">
        <f>IF(M$102="",F65-K65,"")</f>
        <v>0</v>
      </c>
      <c r="M65" s="105" t="s">
        <v>47</v>
      </c>
      <c r="N65" s="106">
        <f>IF(M$102="",E65*L65,"")</f>
        <v>0</v>
      </c>
      <c r="O65" s="410">
        <f t="shared" si="27"/>
        <v>0</v>
      </c>
      <c r="P65" s="123"/>
      <c r="Q65" s="107">
        <f t="shared" si="20"/>
        <v>0</v>
      </c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x14ac:dyDescent="0.3">
      <c r="A66" s="78"/>
      <c r="B66" s="79"/>
      <c r="C66" s="380"/>
      <c r="D66" s="391"/>
      <c r="E66" s="406"/>
      <c r="F66" s="114"/>
      <c r="G66" s="344">
        <f>E66*F66</f>
        <v>0</v>
      </c>
      <c r="H66" s="403">
        <f t="shared" si="26"/>
        <v>0</v>
      </c>
      <c r="I66" s="114"/>
      <c r="J66" s="344">
        <f t="shared" si="25"/>
        <v>0</v>
      </c>
      <c r="K66" s="113"/>
      <c r="L66" s="67">
        <f>IF(M$102="",F66-K66,"")</f>
        <v>0</v>
      </c>
      <c r="M66" s="105" t="s">
        <v>47</v>
      </c>
      <c r="N66" s="106">
        <f>IF(M$102="",E66*L66,"")</f>
        <v>0</v>
      </c>
      <c r="O66" s="410">
        <f t="shared" si="27"/>
        <v>0</v>
      </c>
      <c r="P66" s="123"/>
      <c r="Q66" s="107">
        <f t="shared" si="20"/>
        <v>0</v>
      </c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" thickBot="1" x14ac:dyDescent="0.35">
      <c r="A67" s="84"/>
      <c r="B67" s="85"/>
      <c r="C67" s="381"/>
      <c r="D67" s="396"/>
      <c r="E67" s="407"/>
      <c r="F67" s="127"/>
      <c r="G67" s="344">
        <f>E67*F67</f>
        <v>0</v>
      </c>
      <c r="H67" s="403">
        <f t="shared" si="26"/>
        <v>0</v>
      </c>
      <c r="I67" s="127"/>
      <c r="J67" s="344">
        <f t="shared" si="25"/>
        <v>0</v>
      </c>
      <c r="K67" s="116"/>
      <c r="L67" s="67">
        <f>IF(M$102="",F67-K67,"")</f>
        <v>0</v>
      </c>
      <c r="M67" s="118" t="s">
        <v>47</v>
      </c>
      <c r="N67" s="117">
        <f>IF(M$102="",E67*L67,"")</f>
        <v>0</v>
      </c>
      <c r="O67" s="410">
        <f t="shared" si="27"/>
        <v>0</v>
      </c>
      <c r="P67" s="126"/>
      <c r="Q67" s="107">
        <f t="shared" si="20"/>
        <v>0</v>
      </c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x14ac:dyDescent="0.3">
      <c r="A68" s="75"/>
      <c r="B68" s="76"/>
      <c r="C68" s="31" t="s">
        <v>7</v>
      </c>
      <c r="D68" s="395"/>
      <c r="E68" s="274"/>
      <c r="F68" s="122"/>
      <c r="G68" s="346"/>
      <c r="H68" s="274"/>
      <c r="I68" s="122"/>
      <c r="J68" s="346"/>
      <c r="K68" s="120"/>
      <c r="L68" s="122"/>
      <c r="M68" s="121"/>
      <c r="N68" s="110"/>
      <c r="O68" s="266"/>
      <c r="P68" s="122"/>
      <c r="Q68" s="199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x14ac:dyDescent="0.3">
      <c r="A69" s="78"/>
      <c r="B69" s="79"/>
      <c r="C69" s="97"/>
      <c r="D69" s="391"/>
      <c r="E69" s="406"/>
      <c r="F69" s="114"/>
      <c r="G69" s="344">
        <f>E69*F69</f>
        <v>0</v>
      </c>
      <c r="H69" s="403">
        <f>E69</f>
        <v>0</v>
      </c>
      <c r="I69" s="114"/>
      <c r="J69" s="344">
        <f t="shared" ref="J69:J73" si="28">H69*I69</f>
        <v>0</v>
      </c>
      <c r="K69" s="113"/>
      <c r="L69" s="67">
        <f>IF(M$102="",F69-K69,"")</f>
        <v>0</v>
      </c>
      <c r="M69" s="105" t="s">
        <v>47</v>
      </c>
      <c r="N69" s="106">
        <f>IF(M$102="",E69*L69,"")</f>
        <v>0</v>
      </c>
      <c r="O69" s="410">
        <f>H69</f>
        <v>0</v>
      </c>
      <c r="P69" s="124"/>
      <c r="Q69" s="107">
        <f t="shared" si="20"/>
        <v>0</v>
      </c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x14ac:dyDescent="0.3">
      <c r="A70" s="78"/>
      <c r="B70" s="79"/>
      <c r="C70" s="386"/>
      <c r="D70" s="391"/>
      <c r="E70" s="406"/>
      <c r="F70" s="114"/>
      <c r="G70" s="344">
        <f>E70*F70</f>
        <v>0</v>
      </c>
      <c r="H70" s="403">
        <f t="shared" ref="H70:H73" si="29">E70</f>
        <v>0</v>
      </c>
      <c r="I70" s="114"/>
      <c r="J70" s="344">
        <f t="shared" si="28"/>
        <v>0</v>
      </c>
      <c r="K70" s="113"/>
      <c r="L70" s="67">
        <f>IF(M$102="",F70-K70,"")</f>
        <v>0</v>
      </c>
      <c r="M70" s="105" t="s">
        <v>47</v>
      </c>
      <c r="N70" s="106">
        <f>IF(M$102="",E70*L70,"")</f>
        <v>0</v>
      </c>
      <c r="O70" s="410">
        <f t="shared" ref="O70:O73" si="30">H70</f>
        <v>0</v>
      </c>
      <c r="P70" s="124"/>
      <c r="Q70" s="107">
        <f t="shared" si="20"/>
        <v>0</v>
      </c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x14ac:dyDescent="0.3">
      <c r="A71" s="78"/>
      <c r="B71" s="79"/>
      <c r="C71" s="386"/>
      <c r="D71" s="391"/>
      <c r="E71" s="406"/>
      <c r="F71" s="114"/>
      <c r="G71" s="344">
        <f>E71*F71</f>
        <v>0</v>
      </c>
      <c r="H71" s="403">
        <f t="shared" si="29"/>
        <v>0</v>
      </c>
      <c r="I71" s="114"/>
      <c r="J71" s="344">
        <f t="shared" si="28"/>
        <v>0</v>
      </c>
      <c r="K71" s="113"/>
      <c r="L71" s="67">
        <f>IF(M$102="",F71-K71,"")</f>
        <v>0</v>
      </c>
      <c r="M71" s="105" t="s">
        <v>47</v>
      </c>
      <c r="N71" s="106">
        <f>IF(M$102="",E71*L71,"")</f>
        <v>0</v>
      </c>
      <c r="O71" s="410">
        <f t="shared" si="30"/>
        <v>0</v>
      </c>
      <c r="P71" s="124"/>
      <c r="Q71" s="107">
        <f t="shared" si="20"/>
        <v>0</v>
      </c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x14ac:dyDescent="0.3">
      <c r="A72" s="78"/>
      <c r="B72" s="79"/>
      <c r="C72" s="386"/>
      <c r="D72" s="391"/>
      <c r="E72" s="406"/>
      <c r="F72" s="114"/>
      <c r="G72" s="344">
        <f>E72*F72</f>
        <v>0</v>
      </c>
      <c r="H72" s="403">
        <f t="shared" si="29"/>
        <v>0</v>
      </c>
      <c r="I72" s="114"/>
      <c r="J72" s="344">
        <f t="shared" si="28"/>
        <v>0</v>
      </c>
      <c r="K72" s="113"/>
      <c r="L72" s="67">
        <f>IF(M$102="",F72-K72,"")</f>
        <v>0</v>
      </c>
      <c r="M72" s="105" t="s">
        <v>47</v>
      </c>
      <c r="N72" s="106">
        <f>IF(M$102="",E72*L72,"")</f>
        <v>0</v>
      </c>
      <c r="O72" s="410">
        <f t="shared" si="30"/>
        <v>0</v>
      </c>
      <c r="P72" s="124"/>
      <c r="Q72" s="107">
        <f t="shared" si="20"/>
        <v>0</v>
      </c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" thickBot="1" x14ac:dyDescent="0.35">
      <c r="A73" s="84"/>
      <c r="B73" s="85"/>
      <c r="C73" s="387"/>
      <c r="D73" s="396"/>
      <c r="E73" s="407"/>
      <c r="F73" s="127"/>
      <c r="G73" s="344">
        <f>E73*F73</f>
        <v>0</v>
      </c>
      <c r="H73" s="403">
        <f t="shared" si="29"/>
        <v>0</v>
      </c>
      <c r="I73" s="127"/>
      <c r="J73" s="344">
        <f t="shared" si="28"/>
        <v>0</v>
      </c>
      <c r="K73" s="116"/>
      <c r="L73" s="67">
        <f>IF(M$102="",F73-K73,"")</f>
        <v>0</v>
      </c>
      <c r="M73" s="118" t="s">
        <v>47</v>
      </c>
      <c r="N73" s="117">
        <f>IF(M$102="",E73*L73,"")</f>
        <v>0</v>
      </c>
      <c r="O73" s="410">
        <f t="shared" si="30"/>
        <v>0</v>
      </c>
      <c r="P73" s="264"/>
      <c r="Q73" s="107">
        <f t="shared" si="20"/>
        <v>0</v>
      </c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x14ac:dyDescent="0.3">
      <c r="A74" s="75"/>
      <c r="B74" s="76"/>
      <c r="C74" s="31" t="s">
        <v>8</v>
      </c>
      <c r="D74" s="391"/>
      <c r="E74" s="274"/>
      <c r="F74" s="122"/>
      <c r="G74" s="346"/>
      <c r="H74" s="274"/>
      <c r="I74" s="122"/>
      <c r="J74" s="346"/>
      <c r="K74" s="120"/>
      <c r="L74" s="122"/>
      <c r="M74" s="121"/>
      <c r="N74" s="106"/>
      <c r="O74" s="266"/>
      <c r="P74" s="122"/>
      <c r="Q74" s="199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x14ac:dyDescent="0.3">
      <c r="A75" s="78"/>
      <c r="B75" s="79"/>
      <c r="C75" s="380"/>
      <c r="D75" s="391"/>
      <c r="E75" s="406"/>
      <c r="F75" s="114"/>
      <c r="G75" s="344">
        <f>E75*F75</f>
        <v>0</v>
      </c>
      <c r="H75" s="403">
        <f>E75</f>
        <v>0</v>
      </c>
      <c r="I75" s="114"/>
      <c r="J75" s="344">
        <f t="shared" ref="J75:J79" si="31">H75*I75</f>
        <v>0</v>
      </c>
      <c r="K75" s="113"/>
      <c r="L75" s="67">
        <f>IF(M$102="",F75-K75,"")</f>
        <v>0</v>
      </c>
      <c r="M75" s="105" t="s">
        <v>47</v>
      </c>
      <c r="N75" s="106">
        <f>IF(M$102="",E75*L75,"")</f>
        <v>0</v>
      </c>
      <c r="O75" s="410">
        <f>H75</f>
        <v>0</v>
      </c>
      <c r="P75" s="123"/>
      <c r="Q75" s="107">
        <f t="shared" si="20"/>
        <v>0</v>
      </c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x14ac:dyDescent="0.3">
      <c r="A76" s="78"/>
      <c r="B76" s="79"/>
      <c r="C76" s="380"/>
      <c r="D76" s="391"/>
      <c r="E76" s="406"/>
      <c r="F76" s="114"/>
      <c r="G76" s="344">
        <f>E76*F76</f>
        <v>0</v>
      </c>
      <c r="H76" s="403">
        <f t="shared" ref="H76:H79" si="32">E76</f>
        <v>0</v>
      </c>
      <c r="I76" s="114"/>
      <c r="J76" s="344">
        <f t="shared" si="31"/>
        <v>0</v>
      </c>
      <c r="K76" s="113"/>
      <c r="L76" s="67">
        <f>IF(M$102="",F76-K76,"")</f>
        <v>0</v>
      </c>
      <c r="M76" s="105" t="s">
        <v>47</v>
      </c>
      <c r="N76" s="106">
        <f>IF(M$102="",E76*L76,"")</f>
        <v>0</v>
      </c>
      <c r="O76" s="410">
        <f t="shared" ref="O76:O79" si="33">H76</f>
        <v>0</v>
      </c>
      <c r="P76" s="123"/>
      <c r="Q76" s="107">
        <f t="shared" si="20"/>
        <v>0</v>
      </c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x14ac:dyDescent="0.3">
      <c r="A77" s="78"/>
      <c r="B77" s="79"/>
      <c r="C77" s="380"/>
      <c r="D77" s="391"/>
      <c r="E77" s="406"/>
      <c r="F77" s="114"/>
      <c r="G77" s="344">
        <f>E77*F77</f>
        <v>0</v>
      </c>
      <c r="H77" s="403">
        <f t="shared" si="32"/>
        <v>0</v>
      </c>
      <c r="I77" s="114"/>
      <c r="J77" s="344">
        <f t="shared" si="31"/>
        <v>0</v>
      </c>
      <c r="K77" s="113"/>
      <c r="L77" s="67">
        <f>IF(M$102="",F77-K77,"")</f>
        <v>0</v>
      </c>
      <c r="M77" s="105" t="s">
        <v>47</v>
      </c>
      <c r="N77" s="106">
        <f>IF(M$102="",E77*L77,"")</f>
        <v>0</v>
      </c>
      <c r="O77" s="410">
        <f t="shared" si="33"/>
        <v>0</v>
      </c>
      <c r="P77" s="123"/>
      <c r="Q77" s="107">
        <f t="shared" si="20"/>
        <v>0</v>
      </c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x14ac:dyDescent="0.3">
      <c r="A78" s="78"/>
      <c r="B78" s="79"/>
      <c r="C78" s="380"/>
      <c r="D78" s="391"/>
      <c r="E78" s="406"/>
      <c r="F78" s="114"/>
      <c r="G78" s="344">
        <f>E78*F78</f>
        <v>0</v>
      </c>
      <c r="H78" s="403">
        <f t="shared" si="32"/>
        <v>0</v>
      </c>
      <c r="I78" s="114"/>
      <c r="J78" s="344">
        <f t="shared" si="31"/>
        <v>0</v>
      </c>
      <c r="K78" s="113"/>
      <c r="L78" s="67">
        <f>IF(M$102="",F78-K78,"")</f>
        <v>0</v>
      </c>
      <c r="M78" s="105" t="s">
        <v>47</v>
      </c>
      <c r="N78" s="106">
        <f>IF(M$102="",E78*L78,"")</f>
        <v>0</v>
      </c>
      <c r="O78" s="410">
        <f t="shared" si="33"/>
        <v>0</v>
      </c>
      <c r="P78" s="123"/>
      <c r="Q78" s="107">
        <f t="shared" si="20"/>
        <v>0</v>
      </c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" thickBot="1" x14ac:dyDescent="0.35">
      <c r="A79" s="84"/>
      <c r="B79" s="85"/>
      <c r="C79" s="381"/>
      <c r="D79" s="396"/>
      <c r="E79" s="407"/>
      <c r="F79" s="127"/>
      <c r="G79" s="344">
        <f>E79*F79</f>
        <v>0</v>
      </c>
      <c r="H79" s="403">
        <f t="shared" si="32"/>
        <v>0</v>
      </c>
      <c r="I79" s="127"/>
      <c r="J79" s="344">
        <f t="shared" si="31"/>
        <v>0</v>
      </c>
      <c r="K79" s="116"/>
      <c r="L79" s="67">
        <f>IF(M$102="",F79-K79,"")</f>
        <v>0</v>
      </c>
      <c r="M79" s="118" t="s">
        <v>47</v>
      </c>
      <c r="N79" s="117">
        <f>IF(M$102="",E79*L79,"")</f>
        <v>0</v>
      </c>
      <c r="O79" s="410">
        <f t="shared" si="33"/>
        <v>0</v>
      </c>
      <c r="P79" s="126"/>
      <c r="Q79" s="107">
        <f t="shared" si="20"/>
        <v>0</v>
      </c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x14ac:dyDescent="0.3">
      <c r="A80" s="75"/>
      <c r="B80" s="76"/>
      <c r="C80" s="31" t="s">
        <v>9</v>
      </c>
      <c r="D80" s="391"/>
      <c r="E80" s="274"/>
      <c r="F80" s="122"/>
      <c r="G80" s="346"/>
      <c r="H80" s="274"/>
      <c r="I80" s="122"/>
      <c r="J80" s="346"/>
      <c r="K80" s="120"/>
      <c r="L80" s="122"/>
      <c r="M80" s="121"/>
      <c r="N80" s="106"/>
      <c r="O80" s="266"/>
      <c r="P80" s="122"/>
      <c r="Q80" s="199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x14ac:dyDescent="0.3">
      <c r="A81" s="78"/>
      <c r="B81" s="79"/>
      <c r="C81" s="386"/>
      <c r="D81" s="391"/>
      <c r="E81" s="406"/>
      <c r="F81" s="114"/>
      <c r="G81" s="344">
        <f>E81*F81</f>
        <v>0</v>
      </c>
      <c r="H81" s="403">
        <f>E81</f>
        <v>0</v>
      </c>
      <c r="I81" s="114"/>
      <c r="J81" s="344">
        <f t="shared" ref="J81:J85" si="34">H81*I81</f>
        <v>0</v>
      </c>
      <c r="K81" s="113"/>
      <c r="L81" s="67">
        <f>IF(M$102="",F81-K81,"")</f>
        <v>0</v>
      </c>
      <c r="M81" s="105" t="s">
        <v>47</v>
      </c>
      <c r="N81" s="106">
        <f>IF(M$102="",E81*L81,"")</f>
        <v>0</v>
      </c>
      <c r="O81" s="410">
        <f>H81</f>
        <v>0</v>
      </c>
      <c r="P81" s="123"/>
      <c r="Q81" s="107">
        <f t="shared" si="20"/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x14ac:dyDescent="0.3">
      <c r="A82" s="78"/>
      <c r="B82" s="79"/>
      <c r="C82" s="386"/>
      <c r="D82" s="391"/>
      <c r="E82" s="406"/>
      <c r="F82" s="114"/>
      <c r="G82" s="344">
        <f>E82*F82</f>
        <v>0</v>
      </c>
      <c r="H82" s="403">
        <f t="shared" ref="H82:H85" si="35">E82</f>
        <v>0</v>
      </c>
      <c r="I82" s="114"/>
      <c r="J82" s="344">
        <f t="shared" si="34"/>
        <v>0</v>
      </c>
      <c r="K82" s="113"/>
      <c r="L82" s="67">
        <f>IF(M$102="",F82-K82,"")</f>
        <v>0</v>
      </c>
      <c r="M82" s="105" t="s">
        <v>47</v>
      </c>
      <c r="N82" s="106">
        <f>IF(M$102="",E82*L82,"")</f>
        <v>0</v>
      </c>
      <c r="O82" s="410">
        <f t="shared" ref="O82:O85" si="36">H82</f>
        <v>0</v>
      </c>
      <c r="P82" s="123"/>
      <c r="Q82" s="107">
        <f t="shared" si="20"/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x14ac:dyDescent="0.3">
      <c r="A83" s="78"/>
      <c r="B83" s="79"/>
      <c r="C83" s="386"/>
      <c r="D83" s="391"/>
      <c r="E83" s="406"/>
      <c r="F83" s="114"/>
      <c r="G83" s="344">
        <f>E83*F83</f>
        <v>0</v>
      </c>
      <c r="H83" s="403">
        <f t="shared" si="35"/>
        <v>0</v>
      </c>
      <c r="I83" s="114"/>
      <c r="J83" s="344">
        <f t="shared" si="34"/>
        <v>0</v>
      </c>
      <c r="K83" s="113"/>
      <c r="L83" s="67">
        <f>IF(M$102="",F83-K83,"")</f>
        <v>0</v>
      </c>
      <c r="M83" s="105" t="s">
        <v>47</v>
      </c>
      <c r="N83" s="106">
        <f>IF(M$102="",E83*L83,"")</f>
        <v>0</v>
      </c>
      <c r="O83" s="410">
        <f t="shared" si="36"/>
        <v>0</v>
      </c>
      <c r="P83" s="123"/>
      <c r="Q83" s="107">
        <f t="shared" si="20"/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x14ac:dyDescent="0.3">
      <c r="A84" s="78"/>
      <c r="B84" s="79"/>
      <c r="C84" s="386"/>
      <c r="D84" s="391"/>
      <c r="E84" s="406"/>
      <c r="F84" s="114"/>
      <c r="G84" s="344">
        <f>E84*F84</f>
        <v>0</v>
      </c>
      <c r="H84" s="403">
        <f t="shared" si="35"/>
        <v>0</v>
      </c>
      <c r="I84" s="114"/>
      <c r="J84" s="344">
        <f t="shared" si="34"/>
        <v>0</v>
      </c>
      <c r="K84" s="113"/>
      <c r="L84" s="67">
        <f>IF(M$102="",F84-K84,"")</f>
        <v>0</v>
      </c>
      <c r="M84" s="105" t="s">
        <v>47</v>
      </c>
      <c r="N84" s="106">
        <f>IF(M$102="",E84*L84,"")</f>
        <v>0</v>
      </c>
      <c r="O84" s="410">
        <f t="shared" si="36"/>
        <v>0</v>
      </c>
      <c r="P84" s="123"/>
      <c r="Q84" s="107">
        <f t="shared" si="20"/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" thickBot="1" x14ac:dyDescent="0.35">
      <c r="A85" s="84"/>
      <c r="B85" s="85"/>
      <c r="C85" s="387"/>
      <c r="D85" s="396"/>
      <c r="E85" s="407"/>
      <c r="F85" s="127"/>
      <c r="G85" s="344">
        <f>E85*F85</f>
        <v>0</v>
      </c>
      <c r="H85" s="403">
        <f t="shared" si="35"/>
        <v>0</v>
      </c>
      <c r="I85" s="127"/>
      <c r="J85" s="344">
        <f t="shared" si="34"/>
        <v>0</v>
      </c>
      <c r="K85" s="116"/>
      <c r="L85" s="67">
        <f>IF(M$102="",F85-K85,"")</f>
        <v>0</v>
      </c>
      <c r="M85" s="118" t="s">
        <v>47</v>
      </c>
      <c r="N85" s="117">
        <f>IF(M$102="",E85*L85,"")</f>
        <v>0</v>
      </c>
      <c r="O85" s="410">
        <f t="shared" si="36"/>
        <v>0</v>
      </c>
      <c r="P85" s="126"/>
      <c r="Q85" s="107">
        <f t="shared" si="20"/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x14ac:dyDescent="0.3">
      <c r="A86" s="75"/>
      <c r="B86" s="76"/>
      <c r="C86" s="339" t="s">
        <v>176</v>
      </c>
      <c r="D86" s="391"/>
      <c r="E86" s="274"/>
      <c r="F86" s="122"/>
      <c r="G86" s="346"/>
      <c r="H86" s="274"/>
      <c r="I86" s="122"/>
      <c r="J86" s="346"/>
      <c r="K86" s="120"/>
      <c r="L86" s="122"/>
      <c r="M86" s="121"/>
      <c r="N86" s="106"/>
      <c r="O86" s="266"/>
      <c r="P86" s="122"/>
      <c r="Q86" s="199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x14ac:dyDescent="0.3">
      <c r="A87" s="78"/>
      <c r="B87" s="79"/>
      <c r="C87" s="97" t="s">
        <v>177</v>
      </c>
      <c r="D87" s="391" t="s">
        <v>160</v>
      </c>
      <c r="E87" s="406"/>
      <c r="F87" s="114"/>
      <c r="G87" s="344">
        <f>E87*F87</f>
        <v>0</v>
      </c>
      <c r="H87" s="351">
        <f>IF(E87&gt;0.0002,E87-(E87-0.0002)*0.5,E87)</f>
        <v>0</v>
      </c>
      <c r="I87" s="114"/>
      <c r="J87" s="344">
        <f t="shared" ref="J87:J88" si="37">H87*I87</f>
        <v>0</v>
      </c>
      <c r="K87" s="113"/>
      <c r="L87" s="67">
        <f>IF(M$102="",F87-K87,"")</f>
        <v>0</v>
      </c>
      <c r="M87" s="105" t="s">
        <v>47</v>
      </c>
      <c r="N87" s="106">
        <f>IF(M$102="",E87*L87,"")</f>
        <v>0</v>
      </c>
      <c r="O87" s="351">
        <f>IF(H87&gt;0.0002,0.0002, H87)</f>
        <v>0</v>
      </c>
      <c r="P87" s="123"/>
      <c r="Q87" s="107">
        <f t="shared" si="20"/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" thickBot="1" x14ac:dyDescent="0.35">
      <c r="A88" s="78"/>
      <c r="B88" s="79"/>
      <c r="C88" s="97" t="s">
        <v>178</v>
      </c>
      <c r="D88" s="396" t="s">
        <v>160</v>
      </c>
      <c r="E88" s="407"/>
      <c r="F88" s="127"/>
      <c r="G88" s="347">
        <f>E88*F88</f>
        <v>0</v>
      </c>
      <c r="H88" s="388">
        <f>IF(E88&gt;0.0002,E88-(E88-0.0002)*0.5,E88)</f>
        <v>0</v>
      </c>
      <c r="I88" s="127"/>
      <c r="J88" s="347">
        <f t="shared" si="37"/>
        <v>0</v>
      </c>
      <c r="K88" s="116"/>
      <c r="L88" s="48">
        <f>IF(M$102="",F88-K88,"")</f>
        <v>0</v>
      </c>
      <c r="M88" s="118" t="s">
        <v>47</v>
      </c>
      <c r="N88" s="117">
        <f>IF(M$102="",E88*L88,"")</f>
        <v>0</v>
      </c>
      <c r="O88" s="356">
        <f t="shared" ref="O88" si="38">IF(H88&gt;0.0002,H88-(H88-0.0002)*0.5,H88)</f>
        <v>0</v>
      </c>
      <c r="P88" s="126"/>
      <c r="Q88" s="119">
        <f t="shared" si="20"/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x14ac:dyDescent="0.3">
      <c r="A89" s="108"/>
      <c r="B89" s="88"/>
      <c r="C89" s="339" t="s">
        <v>179</v>
      </c>
      <c r="D89" s="395"/>
      <c r="E89" s="273"/>
      <c r="F89" s="111"/>
      <c r="G89" s="345"/>
      <c r="H89" s="273"/>
      <c r="I89" s="111"/>
      <c r="J89" s="345"/>
      <c r="K89" s="109"/>
      <c r="L89" s="218"/>
      <c r="M89" s="354"/>
      <c r="N89" s="110"/>
      <c r="O89" s="415"/>
      <c r="P89" s="355"/>
      <c r="Q89" s="112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x14ac:dyDescent="0.3">
      <c r="A90" s="108"/>
      <c r="B90" s="88"/>
      <c r="C90" s="97"/>
      <c r="D90" s="391"/>
      <c r="E90" s="273"/>
      <c r="F90" s="111"/>
      <c r="G90" s="344">
        <f>E90*F90</f>
        <v>0</v>
      </c>
      <c r="H90" s="403">
        <f>E90</f>
        <v>0</v>
      </c>
      <c r="I90" s="114"/>
      <c r="J90" s="344">
        <f t="shared" ref="J90:J94" si="39">H90*I90</f>
        <v>0</v>
      </c>
      <c r="K90" s="113"/>
      <c r="L90" s="67">
        <f>IF(M$102="",F90-K90,"")</f>
        <v>0</v>
      </c>
      <c r="M90" s="105" t="s">
        <v>47</v>
      </c>
      <c r="N90" s="106">
        <f>IF(M$102="",E90*L90,"")</f>
        <v>0</v>
      </c>
      <c r="O90" s="410">
        <f>H90</f>
        <v>0</v>
      </c>
      <c r="P90" s="123"/>
      <c r="Q90" s="107">
        <f t="shared" ref="Q90:Q94" si="40">IF(O90&gt;0,O90*P90,0)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x14ac:dyDescent="0.3">
      <c r="A91" s="108"/>
      <c r="B91" s="88"/>
      <c r="C91" s="97"/>
      <c r="D91" s="391"/>
      <c r="E91" s="273"/>
      <c r="F91" s="111"/>
      <c r="G91" s="344">
        <f>E91*F91</f>
        <v>0</v>
      </c>
      <c r="H91" s="403">
        <f t="shared" ref="H91:H94" si="41">E91</f>
        <v>0</v>
      </c>
      <c r="I91" s="114"/>
      <c r="J91" s="344">
        <f t="shared" si="39"/>
        <v>0</v>
      </c>
      <c r="K91" s="113"/>
      <c r="L91" s="67">
        <f>IF(M$102="",F91-K91,"")</f>
        <v>0</v>
      </c>
      <c r="M91" s="105" t="s">
        <v>47</v>
      </c>
      <c r="N91" s="106">
        <f>IF(M$102="",E91*L91,"")</f>
        <v>0</v>
      </c>
      <c r="O91" s="410">
        <f t="shared" ref="O91:O94" si="42">H91</f>
        <v>0</v>
      </c>
      <c r="P91" s="123"/>
      <c r="Q91" s="107">
        <f t="shared" si="40"/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x14ac:dyDescent="0.3">
      <c r="A92" s="108"/>
      <c r="B92" s="88"/>
      <c r="C92" s="386"/>
      <c r="D92" s="391"/>
      <c r="E92" s="273"/>
      <c r="F92" s="111"/>
      <c r="G92" s="344">
        <f>E92*F92</f>
        <v>0</v>
      </c>
      <c r="H92" s="403">
        <f t="shared" si="41"/>
        <v>0</v>
      </c>
      <c r="I92" s="114"/>
      <c r="J92" s="344">
        <f t="shared" si="39"/>
        <v>0</v>
      </c>
      <c r="K92" s="113"/>
      <c r="L92" s="67">
        <f>IF(M$102="",F92-K92,"")</f>
        <v>0</v>
      </c>
      <c r="M92" s="105" t="s">
        <v>47</v>
      </c>
      <c r="N92" s="106">
        <f>IF(M$102="",E92*L92,"")</f>
        <v>0</v>
      </c>
      <c r="O92" s="410">
        <f t="shared" si="42"/>
        <v>0</v>
      </c>
      <c r="P92" s="123"/>
      <c r="Q92" s="107">
        <f t="shared" si="40"/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x14ac:dyDescent="0.3">
      <c r="A93" s="108"/>
      <c r="B93" s="88"/>
      <c r="C93" s="386"/>
      <c r="D93" s="391"/>
      <c r="E93" s="273"/>
      <c r="F93" s="111"/>
      <c r="G93" s="344">
        <f>E93*F93</f>
        <v>0</v>
      </c>
      <c r="H93" s="403">
        <f t="shared" si="41"/>
        <v>0</v>
      </c>
      <c r="I93" s="114"/>
      <c r="J93" s="344">
        <f t="shared" si="39"/>
        <v>0</v>
      </c>
      <c r="K93" s="113"/>
      <c r="L93" s="67">
        <f>IF(M$102="",F93-K93,"")</f>
        <v>0</v>
      </c>
      <c r="M93" s="105" t="s">
        <v>47</v>
      </c>
      <c r="N93" s="106">
        <f>IF(M$102="",E93*L93,"")</f>
        <v>0</v>
      </c>
      <c r="O93" s="410">
        <f t="shared" si="42"/>
        <v>0</v>
      </c>
      <c r="P93" s="123"/>
      <c r="Q93" s="107">
        <f t="shared" si="40"/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" thickBot="1" x14ac:dyDescent="0.35">
      <c r="A94" s="108"/>
      <c r="B94" s="88"/>
      <c r="C94" s="387"/>
      <c r="D94" s="396"/>
      <c r="E94" s="273"/>
      <c r="F94" s="111"/>
      <c r="G94" s="344">
        <f>E94*F94</f>
        <v>0</v>
      </c>
      <c r="H94" s="403">
        <f t="shared" si="41"/>
        <v>0</v>
      </c>
      <c r="I94" s="127"/>
      <c r="J94" s="344">
        <f t="shared" si="39"/>
        <v>0</v>
      </c>
      <c r="K94" s="116"/>
      <c r="L94" s="67">
        <f>IF(M$102="",F94-K94,"")</f>
        <v>0</v>
      </c>
      <c r="M94" s="118" t="s">
        <v>47</v>
      </c>
      <c r="N94" s="117">
        <f>IF(M$102="",E94*L94,"")</f>
        <v>0</v>
      </c>
      <c r="O94" s="410">
        <f t="shared" si="42"/>
        <v>0</v>
      </c>
      <c r="P94" s="126"/>
      <c r="Q94" s="107">
        <f t="shared" si="40"/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x14ac:dyDescent="0.3">
      <c r="A95" s="75"/>
      <c r="B95" s="76"/>
      <c r="C95" s="12" t="s">
        <v>10</v>
      </c>
      <c r="D95" s="395"/>
      <c r="E95" s="274"/>
      <c r="F95" s="122"/>
      <c r="G95" s="346"/>
      <c r="H95" s="274"/>
      <c r="I95" s="122"/>
      <c r="J95" s="346"/>
      <c r="K95" s="120"/>
      <c r="L95" s="122"/>
      <c r="M95" s="121"/>
      <c r="N95" s="110"/>
      <c r="O95" s="266"/>
      <c r="P95" s="122"/>
      <c r="Q95" s="199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x14ac:dyDescent="0.3">
      <c r="A96" s="78"/>
      <c r="B96" s="79"/>
      <c r="C96" s="382"/>
      <c r="D96" s="391"/>
      <c r="E96" s="406"/>
      <c r="F96" s="114"/>
      <c r="G96" s="344">
        <f>E96*F96</f>
        <v>0</v>
      </c>
      <c r="H96" s="403">
        <f>E96</f>
        <v>0</v>
      </c>
      <c r="I96" s="114"/>
      <c r="J96" s="344">
        <f t="shared" ref="J96:J100" si="43">H96*I96</f>
        <v>0</v>
      </c>
      <c r="K96" s="113"/>
      <c r="L96" s="67">
        <f>IF(M$102="",F96-K96,"")</f>
        <v>0</v>
      </c>
      <c r="M96" s="105" t="s">
        <v>47</v>
      </c>
      <c r="N96" s="106">
        <f>IF(M$102="",E96*L96,"")</f>
        <v>0</v>
      </c>
      <c r="O96" s="410">
        <f>H96</f>
        <v>0</v>
      </c>
      <c r="P96" s="123"/>
      <c r="Q96" s="107">
        <f t="shared" si="20"/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x14ac:dyDescent="0.3">
      <c r="A97" s="78"/>
      <c r="B97" s="79"/>
      <c r="C97" s="382"/>
      <c r="D97" s="391"/>
      <c r="E97" s="406"/>
      <c r="F97" s="114"/>
      <c r="G97" s="344">
        <f>E97*F97</f>
        <v>0</v>
      </c>
      <c r="H97" s="403">
        <f t="shared" ref="H97:H100" si="44">E97</f>
        <v>0</v>
      </c>
      <c r="I97" s="114"/>
      <c r="J97" s="344">
        <f t="shared" si="43"/>
        <v>0</v>
      </c>
      <c r="K97" s="113"/>
      <c r="L97" s="67">
        <f t="shared" ref="L97:L100" si="45">IF(M$102="",F97-K97,"")</f>
        <v>0</v>
      </c>
      <c r="M97" s="105" t="s">
        <v>47</v>
      </c>
      <c r="N97" s="106">
        <f t="shared" ref="N97:N100" si="46">IF(M$102="",E97*L97,"")</f>
        <v>0</v>
      </c>
      <c r="O97" s="410">
        <f t="shared" ref="O97:O100" si="47">H97</f>
        <v>0</v>
      </c>
      <c r="P97" s="123"/>
      <c r="Q97" s="107">
        <f t="shared" si="20"/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x14ac:dyDescent="0.3">
      <c r="A98" s="78"/>
      <c r="B98" s="79"/>
      <c r="C98" s="382"/>
      <c r="D98" s="391"/>
      <c r="E98" s="406"/>
      <c r="F98" s="114"/>
      <c r="G98" s="344">
        <f>E98*F98</f>
        <v>0</v>
      </c>
      <c r="H98" s="403">
        <f t="shared" si="44"/>
        <v>0</v>
      </c>
      <c r="I98" s="114"/>
      <c r="J98" s="344">
        <f t="shared" si="43"/>
        <v>0</v>
      </c>
      <c r="K98" s="113"/>
      <c r="L98" s="67">
        <f t="shared" si="45"/>
        <v>0</v>
      </c>
      <c r="M98" s="105" t="s">
        <v>47</v>
      </c>
      <c r="N98" s="106">
        <f t="shared" si="46"/>
        <v>0</v>
      </c>
      <c r="O98" s="410">
        <f t="shared" si="47"/>
        <v>0</v>
      </c>
      <c r="P98" s="123"/>
      <c r="Q98" s="107">
        <f t="shared" si="20"/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x14ac:dyDescent="0.3">
      <c r="A99" s="78"/>
      <c r="B99" s="79"/>
      <c r="C99" s="382"/>
      <c r="D99" s="391"/>
      <c r="E99" s="406"/>
      <c r="F99" s="114"/>
      <c r="G99" s="344">
        <f>E99*F99</f>
        <v>0</v>
      </c>
      <c r="H99" s="403">
        <f t="shared" si="44"/>
        <v>0</v>
      </c>
      <c r="I99" s="114"/>
      <c r="J99" s="344">
        <f t="shared" si="43"/>
        <v>0</v>
      </c>
      <c r="K99" s="113"/>
      <c r="L99" s="67">
        <f t="shared" si="45"/>
        <v>0</v>
      </c>
      <c r="M99" s="105" t="s">
        <v>47</v>
      </c>
      <c r="N99" s="106">
        <f t="shared" si="46"/>
        <v>0</v>
      </c>
      <c r="O99" s="410">
        <f t="shared" si="47"/>
        <v>0</v>
      </c>
      <c r="P99" s="123"/>
      <c r="Q99" s="107">
        <f t="shared" si="20"/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" thickBot="1" x14ac:dyDescent="0.35">
      <c r="A100" s="84"/>
      <c r="B100" s="85"/>
      <c r="C100" s="385"/>
      <c r="D100" s="396"/>
      <c r="E100" s="407"/>
      <c r="F100" s="127"/>
      <c r="G100" s="347">
        <f>E100*F100</f>
        <v>0</v>
      </c>
      <c r="H100" s="409">
        <f t="shared" si="44"/>
        <v>0</v>
      </c>
      <c r="I100" s="127"/>
      <c r="J100" s="347">
        <f t="shared" si="43"/>
        <v>0</v>
      </c>
      <c r="K100" s="116"/>
      <c r="L100" s="67">
        <f t="shared" si="45"/>
        <v>0</v>
      </c>
      <c r="M100" s="118" t="s">
        <v>47</v>
      </c>
      <c r="N100" s="117">
        <f t="shared" si="46"/>
        <v>0</v>
      </c>
      <c r="O100" s="416">
        <f t="shared" si="47"/>
        <v>0</v>
      </c>
      <c r="P100" s="126"/>
      <c r="Q100" s="119">
        <f t="shared" si="20"/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" thickBot="1" x14ac:dyDescent="0.35">
      <c r="A101" s="40"/>
      <c r="B101" s="40"/>
      <c r="C101" s="40"/>
      <c r="D101" s="40"/>
      <c r="E101" s="129"/>
      <c r="F101" s="128"/>
      <c r="G101" s="128"/>
      <c r="H101" s="129"/>
      <c r="I101" s="128"/>
      <c r="J101" s="128"/>
      <c r="K101" s="128"/>
      <c r="L101" s="128"/>
      <c r="M101" s="128"/>
      <c r="N101" s="128"/>
      <c r="O101" s="129"/>
      <c r="P101" s="128"/>
      <c r="Q101" s="128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" thickBot="1" x14ac:dyDescent="0.35">
      <c r="A102" s="9" t="s">
        <v>49</v>
      </c>
      <c r="B102" s="40"/>
      <c r="C102" s="40"/>
      <c r="D102" s="40"/>
      <c r="E102" s="128"/>
      <c r="F102" s="128"/>
      <c r="G102" s="93">
        <f>SUM(G31:G100)</f>
        <v>0</v>
      </c>
      <c r="H102" s="128"/>
      <c r="I102" s="130"/>
      <c r="J102" s="93">
        <f>SUM(J31:J100)</f>
        <v>0</v>
      </c>
      <c r="K102" s="131"/>
      <c r="L102" s="128"/>
      <c r="M102" s="93"/>
      <c r="N102" s="93">
        <f>IF(M102="",SUM(N31:N100),G102-M102)</f>
        <v>0</v>
      </c>
      <c r="O102" s="417"/>
      <c r="P102" s="130"/>
      <c r="Q102" s="93">
        <f>SUM(Q31:Q35,Q43:Q47,Q55:Q100)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x14ac:dyDescent="0.3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x14ac:dyDescent="0.3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x14ac:dyDescent="0.3">
      <c r="A105" s="59" t="s">
        <v>234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x14ac:dyDescent="0.3">
      <c r="A106" s="59" t="s">
        <v>235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x14ac:dyDescent="0.3">
      <c r="A107" s="59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x14ac:dyDescent="0.3">
      <c r="A108" s="58" t="s">
        <v>161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x14ac:dyDescent="0.3">
      <c r="A109" s="58" t="s">
        <v>93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x14ac:dyDescent="0.3">
      <c r="A110" s="59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x14ac:dyDescent="0.3">
      <c r="A111" s="58" t="s">
        <v>91</v>
      </c>
      <c r="B111" s="59"/>
      <c r="C111" s="59"/>
      <c r="D111" s="59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x14ac:dyDescent="0.3">
      <c r="A112" s="58" t="s">
        <v>92</v>
      </c>
      <c r="B112" s="59"/>
      <c r="C112" s="59"/>
      <c r="D112" s="59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x14ac:dyDescent="0.3">
      <c r="A113" s="59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x14ac:dyDescent="0.3">
      <c r="A114" s="40" t="s">
        <v>162</v>
      </c>
      <c r="B114" s="59"/>
      <c r="C114" s="59"/>
      <c r="D114" s="59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x14ac:dyDescent="0.3">
      <c r="A115" s="59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x14ac:dyDescent="0.3">
      <c r="A116" s="40" t="s">
        <v>163</v>
      </c>
      <c r="B116" s="59"/>
      <c r="C116" s="59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x14ac:dyDescent="0.3">
      <c r="A117" s="40"/>
      <c r="B117" s="59"/>
      <c r="C117" s="59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x14ac:dyDescent="0.3">
      <c r="A118" s="40" t="s">
        <v>181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x14ac:dyDescent="0.3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x14ac:dyDescent="0.3">
      <c r="A120" s="40" t="s">
        <v>182</v>
      </c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x14ac:dyDescent="0.3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x14ac:dyDescent="0.3">
      <c r="A122" s="40" t="s">
        <v>183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x14ac:dyDescent="0.3">
      <c r="A123" s="40" t="s">
        <v>95</v>
      </c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x14ac:dyDescent="0.3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x14ac:dyDescent="0.3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x14ac:dyDescent="0.3">
      <c r="A126" s="98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x14ac:dyDescent="0.3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x14ac:dyDescent="0.3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x14ac:dyDescent="0.3">
      <c r="A129" s="98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x14ac:dyDescent="0.3">
      <c r="A130" s="58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x14ac:dyDescent="0.3">
      <c r="A131" s="58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x14ac:dyDescent="0.3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x14ac:dyDescent="0.3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x14ac:dyDescent="0.3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x14ac:dyDescent="0.3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x14ac:dyDescent="0.3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x14ac:dyDescent="0.3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x14ac:dyDescent="0.3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x14ac:dyDescent="0.3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x14ac:dyDescent="0.3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x14ac:dyDescent="0.3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x14ac:dyDescent="0.3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x14ac:dyDescent="0.3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x14ac:dyDescent="0.3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x14ac:dyDescent="0.3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x14ac:dyDescent="0.3">
      <c r="A146" s="98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x14ac:dyDescent="0.3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x14ac:dyDescent="0.3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x14ac:dyDescent="0.3">
      <c r="A149" s="98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x14ac:dyDescent="0.3">
      <c r="A150" s="58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x14ac:dyDescent="0.3">
      <c r="A151" s="58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x14ac:dyDescent="0.3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x14ac:dyDescent="0.3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x14ac:dyDescent="0.3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x14ac:dyDescent="0.3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x14ac:dyDescent="0.3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x14ac:dyDescent="0.3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x14ac:dyDescent="0.3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x14ac:dyDescent="0.3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x14ac:dyDescent="0.3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x14ac:dyDescent="0.3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x14ac:dyDescent="0.3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x14ac:dyDescent="0.3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x14ac:dyDescent="0.3">
      <c r="A166" s="98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x14ac:dyDescent="0.3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x14ac:dyDescent="0.3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x14ac:dyDescent="0.3">
      <c r="A169" s="98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x14ac:dyDescent="0.3">
      <c r="A170" s="58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x14ac:dyDescent="0.3">
      <c r="A171" s="58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x14ac:dyDescent="0.3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x14ac:dyDescent="0.3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x14ac:dyDescent="0.3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x14ac:dyDescent="0.3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x14ac:dyDescent="0.3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x14ac:dyDescent="0.3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x14ac:dyDescent="0.3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x14ac:dyDescent="0.3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x14ac:dyDescent="0.3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x14ac:dyDescent="0.3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x14ac:dyDescent="0.3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x14ac:dyDescent="0.3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x14ac:dyDescent="0.3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x14ac:dyDescent="0.3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x14ac:dyDescent="0.3">
      <c r="A186" s="98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x14ac:dyDescent="0.3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x14ac:dyDescent="0.3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x14ac:dyDescent="0.3">
      <c r="A189" s="98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x14ac:dyDescent="0.3">
      <c r="A190" s="58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x14ac:dyDescent="0.3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x14ac:dyDescent="0.3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x14ac:dyDescent="0.3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x14ac:dyDescent="0.3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x14ac:dyDescent="0.3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x14ac:dyDescent="0.3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x14ac:dyDescent="0.3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x14ac:dyDescent="0.3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x14ac:dyDescent="0.3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x14ac:dyDescent="0.3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x14ac:dyDescent="0.3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x14ac:dyDescent="0.3">
      <c r="A202" s="98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x14ac:dyDescent="0.3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x14ac:dyDescent="0.3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x14ac:dyDescent="0.3">
      <c r="A205" s="98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x14ac:dyDescent="0.3">
      <c r="A206" s="58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x14ac:dyDescent="0.3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x14ac:dyDescent="0.3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x14ac:dyDescent="0.3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x14ac:dyDescent="0.3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x14ac:dyDescent="0.3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x14ac:dyDescent="0.3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x14ac:dyDescent="0.3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x14ac:dyDescent="0.3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x14ac:dyDescent="0.3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x14ac:dyDescent="0.3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x14ac:dyDescent="0.3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x14ac:dyDescent="0.3">
      <c r="A218" s="98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x14ac:dyDescent="0.3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x14ac:dyDescent="0.3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x14ac:dyDescent="0.3">
      <c r="A221" s="98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x14ac:dyDescent="0.3">
      <c r="A222" s="58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x14ac:dyDescent="0.3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x14ac:dyDescent="0.3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spans="1:35" x14ac:dyDescent="0.3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</row>
    <row r="226" spans="1:35" x14ac:dyDescent="0.3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</row>
    <row r="227" spans="1:35" x14ac:dyDescent="0.3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</row>
    <row r="228" spans="1:35" x14ac:dyDescent="0.3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</row>
    <row r="229" spans="1:35" x14ac:dyDescent="0.3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</row>
    <row r="230" spans="1:35" x14ac:dyDescent="0.3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</row>
    <row r="231" spans="1:35" x14ac:dyDescent="0.3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</row>
    <row r="232" spans="1:35" x14ac:dyDescent="0.3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</row>
    <row r="233" spans="1:35" x14ac:dyDescent="0.3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</row>
    <row r="234" spans="1:35" x14ac:dyDescent="0.3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</row>
    <row r="235" spans="1:35" x14ac:dyDescent="0.3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</row>
    <row r="236" spans="1:35" x14ac:dyDescent="0.3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</row>
    <row r="237" spans="1:35" x14ac:dyDescent="0.3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</row>
    <row r="238" spans="1:35" x14ac:dyDescent="0.3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</row>
    <row r="239" spans="1:35" x14ac:dyDescent="0.3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</row>
    <row r="240" spans="1:35" x14ac:dyDescent="0.3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</row>
  </sheetData>
  <dataValidations count="1">
    <dataValidation type="list" allowBlank="1" showInputMessage="1" showErrorMessage="1" sqref="H8" xr:uid="{3201D590-FAFD-48F5-BDAF-5647856142D8}">
      <formula1>"N/A, 2019, 2020"</formula1>
    </dataValidation>
  </dataValidations>
  <printOptions headings="1"/>
  <pageMargins left="0.7" right="0.7" top="0.75" bottom="0.75" header="0.3" footer="0.3"/>
  <pageSetup scale="51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77"/>
  <sheetViews>
    <sheetView workbookViewId="0">
      <selection activeCell="A68" sqref="A68"/>
    </sheetView>
  </sheetViews>
  <sheetFormatPr defaultRowHeight="14.4" x14ac:dyDescent="0.3"/>
  <cols>
    <col min="1" max="1" width="11.33203125" customWidth="1"/>
    <col min="2" max="2" width="10.33203125" customWidth="1"/>
    <col min="3" max="3" width="61.21875" customWidth="1"/>
    <col min="4" max="4" width="17.109375" customWidth="1"/>
    <col min="5" max="5" width="12.88671875" customWidth="1"/>
    <col min="6" max="6" width="14.6640625" customWidth="1"/>
    <col min="7" max="7" width="12.5546875" customWidth="1"/>
    <col min="8" max="9" width="13.5546875" customWidth="1"/>
    <col min="10" max="10" width="13.88671875" customWidth="1"/>
    <col min="11" max="11" width="12" customWidth="1"/>
    <col min="12" max="12" width="10.88671875" customWidth="1"/>
    <col min="13" max="13" width="11.44140625" customWidth="1"/>
    <col min="14" max="14" width="13.33203125" customWidth="1"/>
    <col min="15" max="16" width="13" customWidth="1"/>
    <col min="17" max="17" width="13.109375" customWidth="1"/>
    <col min="18" max="18" width="12.88671875" customWidth="1"/>
    <col min="19" max="19" width="13.44140625" customWidth="1"/>
    <col min="20" max="20" width="13" customWidth="1"/>
    <col min="21" max="21" width="12.88671875" customWidth="1"/>
    <col min="22" max="22" width="11.44140625" customWidth="1"/>
    <col min="23" max="23" width="12.44140625" customWidth="1"/>
    <col min="24" max="24" width="13.33203125" customWidth="1"/>
  </cols>
  <sheetData>
    <row r="1" spans="1:42" x14ac:dyDescent="0.3">
      <c r="A1" s="7" t="s">
        <v>21</v>
      </c>
      <c r="B1" s="49"/>
      <c r="C1" s="203" t="str">
        <f>'2023 Eligible Recovery Summary '!C1</f>
        <v>0/0/0000</v>
      </c>
      <c r="D1" s="49"/>
      <c r="E1" s="221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x14ac:dyDescent="0.3">
      <c r="A2" s="5" t="s">
        <v>22</v>
      </c>
      <c r="B2" s="40"/>
      <c r="C2" s="39">
        <f>'2023 Eligible Recovery Summary '!C2</f>
        <v>0</v>
      </c>
      <c r="D2" s="40"/>
      <c r="E2" s="41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</row>
    <row r="3" spans="1:42" x14ac:dyDescent="0.3">
      <c r="A3" s="5" t="s">
        <v>24</v>
      </c>
      <c r="B3" s="40"/>
      <c r="C3" s="39">
        <f>'2023 Eligible Recovery Summary '!C3</f>
        <v>0</v>
      </c>
      <c r="D3" s="40"/>
      <c r="E3" s="41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</row>
    <row r="4" spans="1:42" ht="15" thickBot="1" x14ac:dyDescent="0.35">
      <c r="A4" s="8" t="s">
        <v>23</v>
      </c>
      <c r="B4" s="43"/>
      <c r="C4" s="42">
        <f>'2023 RoR ILEC Interstate Rates'!C4</f>
        <v>0</v>
      </c>
      <c r="D4" s="43"/>
      <c r="E4" s="44"/>
      <c r="F4" s="40"/>
      <c r="G4" s="40"/>
      <c r="H4" s="40"/>
      <c r="I4" s="40"/>
      <c r="J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</row>
    <row r="6" spans="1:42" ht="15" thickBot="1" x14ac:dyDescent="0.35">
      <c r="A6" s="9"/>
      <c r="B6" s="40"/>
      <c r="C6" s="39"/>
      <c r="D6" s="40"/>
      <c r="E6" s="40"/>
      <c r="F6" s="40"/>
      <c r="G6" s="40"/>
      <c r="H6" s="40"/>
      <c r="I6" s="40"/>
      <c r="J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</row>
    <row r="7" spans="1:42" ht="15" thickBot="1" x14ac:dyDescent="0.35">
      <c r="A7" s="259" t="s">
        <v>111</v>
      </c>
      <c r="B7" s="187"/>
      <c r="C7" s="187"/>
      <c r="D7" s="187"/>
      <c r="E7" s="187"/>
      <c r="F7" s="187"/>
      <c r="G7" s="187"/>
      <c r="H7" s="187"/>
      <c r="I7" s="187"/>
      <c r="J7" s="260"/>
      <c r="K7" s="40"/>
      <c r="L7" s="40"/>
      <c r="M7" s="40"/>
      <c r="N7" s="40"/>
      <c r="O7" s="40"/>
      <c r="P7" s="40"/>
      <c r="Q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</row>
    <row r="8" spans="1:42" ht="15" thickBot="1" x14ac:dyDescent="0.35">
      <c r="A8" s="40"/>
      <c r="B8" s="40"/>
      <c r="C8" s="40"/>
      <c r="D8" s="40"/>
      <c r="E8" s="257" t="s">
        <v>236</v>
      </c>
      <c r="F8" s="258"/>
      <c r="G8" s="180" t="s">
        <v>158</v>
      </c>
      <c r="H8" s="183"/>
      <c r="I8" s="180" t="s">
        <v>237</v>
      </c>
      <c r="J8" s="183"/>
      <c r="L8" s="436"/>
      <c r="M8" s="436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</row>
    <row r="9" spans="1:42" x14ac:dyDescent="0.3">
      <c r="A9" s="7" t="s">
        <v>20</v>
      </c>
      <c r="B9" s="49"/>
      <c r="C9" s="49"/>
      <c r="D9" s="49"/>
      <c r="E9" s="222" t="s">
        <v>34</v>
      </c>
      <c r="F9" s="64"/>
      <c r="G9" s="62" t="s">
        <v>121</v>
      </c>
      <c r="H9" s="64">
        <f>F9</f>
        <v>0</v>
      </c>
      <c r="I9" s="62" t="s">
        <v>121</v>
      </c>
      <c r="J9" s="64">
        <f>F9</f>
        <v>0</v>
      </c>
      <c r="L9" s="13"/>
      <c r="M9" s="45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</row>
    <row r="10" spans="1:42" x14ac:dyDescent="0.3">
      <c r="A10" s="5" t="s">
        <v>39</v>
      </c>
      <c r="B10" s="40"/>
      <c r="C10" s="40"/>
      <c r="D10" s="40"/>
      <c r="E10" s="34" t="s">
        <v>127</v>
      </c>
      <c r="F10" s="102">
        <f>0.95^10</f>
        <v>0.5987369392383789</v>
      </c>
      <c r="G10" s="6" t="s">
        <v>159</v>
      </c>
      <c r="H10" s="101">
        <f>0.95^11</f>
        <v>0.56880009227645989</v>
      </c>
      <c r="I10" s="6" t="s">
        <v>221</v>
      </c>
      <c r="J10" s="101">
        <f>0.95^12</f>
        <v>0.54036008766263688</v>
      </c>
      <c r="L10" s="13"/>
      <c r="M10" s="45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</row>
    <row r="11" spans="1:42" x14ac:dyDescent="0.3">
      <c r="A11" s="5" t="s">
        <v>107</v>
      </c>
      <c r="B11" s="40"/>
      <c r="C11" s="40"/>
      <c r="D11" s="40"/>
      <c r="E11" s="181" t="s">
        <v>112</v>
      </c>
      <c r="F11" s="54">
        <f>F9*F10</f>
        <v>0</v>
      </c>
      <c r="G11" s="66" t="s">
        <v>113</v>
      </c>
      <c r="H11" s="54">
        <f>H9*H10</f>
        <v>0</v>
      </c>
      <c r="I11" s="66" t="s">
        <v>114</v>
      </c>
      <c r="J11" s="54">
        <f>J9*J10</f>
        <v>0</v>
      </c>
      <c r="L11" s="70"/>
      <c r="M11" s="45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</row>
    <row r="12" spans="1:42" x14ac:dyDescent="0.3">
      <c r="A12" s="5" t="s">
        <v>42</v>
      </c>
      <c r="B12" s="40"/>
      <c r="C12" s="40"/>
      <c r="D12" s="40"/>
      <c r="E12" s="223" t="s">
        <v>173</v>
      </c>
      <c r="F12" s="54">
        <f>G54</f>
        <v>0</v>
      </c>
      <c r="G12" s="68" t="s">
        <v>174</v>
      </c>
      <c r="H12" s="54">
        <f>J54</f>
        <v>0</v>
      </c>
      <c r="I12" s="68" t="s">
        <v>175</v>
      </c>
      <c r="J12" s="54">
        <f>Q54</f>
        <v>0</v>
      </c>
      <c r="L12" s="214"/>
      <c r="M12" s="45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</row>
    <row r="13" spans="1:42" ht="15" thickBot="1" x14ac:dyDescent="0.35">
      <c r="A13" s="5" t="s">
        <v>59</v>
      </c>
      <c r="B13" s="40"/>
      <c r="C13" s="40"/>
      <c r="D13" s="40"/>
      <c r="E13" s="224" t="s">
        <v>5</v>
      </c>
      <c r="F13" s="56"/>
      <c r="G13" s="69" t="s">
        <v>5</v>
      </c>
      <c r="H13" s="56"/>
      <c r="I13" s="69" t="s">
        <v>188</v>
      </c>
      <c r="J13" s="56">
        <f>N54</f>
        <v>0</v>
      </c>
      <c r="L13" s="214"/>
      <c r="M13" s="45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</row>
    <row r="14" spans="1:42" ht="15" thickBot="1" x14ac:dyDescent="0.35">
      <c r="A14" s="8" t="s">
        <v>43</v>
      </c>
      <c r="B14" s="43"/>
      <c r="C14" s="43"/>
      <c r="D14" s="43"/>
      <c r="E14" s="225" t="s">
        <v>115</v>
      </c>
      <c r="F14" s="73">
        <f>F11-F12+F13</f>
        <v>0</v>
      </c>
      <c r="G14" s="72" t="s">
        <v>116</v>
      </c>
      <c r="H14" s="73">
        <f>H11-H12+H13</f>
        <v>0</v>
      </c>
      <c r="I14" s="72" t="s">
        <v>117</v>
      </c>
      <c r="J14" s="73">
        <f>J11-J12+J13</f>
        <v>0</v>
      </c>
      <c r="L14" s="70"/>
      <c r="M14" s="45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</row>
    <row r="15" spans="1:42" x14ac:dyDescent="0.3">
      <c r="A15" s="9"/>
      <c r="B15" s="40"/>
      <c r="C15" s="40"/>
      <c r="D15" s="40"/>
      <c r="E15" s="40"/>
      <c r="F15" s="70"/>
      <c r="G15" s="45"/>
      <c r="H15" s="70"/>
      <c r="I15" s="45"/>
      <c r="J15" s="70"/>
      <c r="K15" s="45"/>
      <c r="L15" s="70"/>
      <c r="M15" s="45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</row>
    <row r="16" spans="1:42" ht="15" thickBot="1" x14ac:dyDescent="0.35">
      <c r="A16" s="9"/>
      <c r="B16" s="40"/>
      <c r="C16" s="40"/>
      <c r="D16" s="40"/>
      <c r="E16" s="40"/>
      <c r="F16" s="13"/>
      <c r="G16" s="45"/>
      <c r="H16" s="70"/>
      <c r="I16" s="45"/>
      <c r="J16" s="70"/>
      <c r="K16" s="45"/>
      <c r="L16" s="70"/>
      <c r="M16" s="45"/>
      <c r="N16" s="70"/>
      <c r="O16" s="45"/>
      <c r="P16" s="70"/>
      <c r="Q16" s="45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</row>
    <row r="17" spans="1:42" ht="15" thickBot="1" x14ac:dyDescent="0.35">
      <c r="A17" s="40"/>
      <c r="B17" s="9"/>
      <c r="C17" s="40"/>
      <c r="D17" s="40"/>
      <c r="E17" s="217" t="s">
        <v>69</v>
      </c>
      <c r="F17" s="21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35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</row>
    <row r="18" spans="1:42" ht="15" customHeight="1" thickBot="1" x14ac:dyDescent="0.35">
      <c r="A18" s="209"/>
      <c r="B18" s="210"/>
      <c r="C18" s="210"/>
      <c r="D18" s="210"/>
      <c r="E18" s="211" t="s">
        <v>124</v>
      </c>
      <c r="F18" s="212"/>
      <c r="G18" s="353"/>
      <c r="H18" s="211" t="s">
        <v>158</v>
      </c>
      <c r="I18" s="212"/>
      <c r="J18" s="353"/>
      <c r="K18" s="211" t="s">
        <v>237</v>
      </c>
      <c r="L18" s="212"/>
      <c r="M18" s="212"/>
      <c r="N18" s="212"/>
      <c r="O18" s="212"/>
      <c r="P18" s="212"/>
      <c r="Q18" s="213"/>
      <c r="R18" s="61"/>
      <c r="S18" s="61"/>
      <c r="T18" s="61"/>
      <c r="U18" s="61"/>
      <c r="V18" s="61"/>
      <c r="W18" s="61"/>
      <c r="X18" s="61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</row>
    <row r="19" spans="1:42" ht="130.19999999999999" thickBot="1" x14ac:dyDescent="0.35">
      <c r="A19" s="1" t="s">
        <v>11</v>
      </c>
      <c r="B19" s="1" t="s">
        <v>3</v>
      </c>
      <c r="C19" s="1" t="s">
        <v>218</v>
      </c>
      <c r="D19" s="1" t="s">
        <v>35</v>
      </c>
      <c r="E19" s="200" t="s">
        <v>238</v>
      </c>
      <c r="F19" s="22" t="s">
        <v>131</v>
      </c>
      <c r="G19" s="23" t="s">
        <v>132</v>
      </c>
      <c r="H19" s="215" t="s">
        <v>239</v>
      </c>
      <c r="I19" s="22" t="s">
        <v>164</v>
      </c>
      <c r="J19" s="22" t="s">
        <v>165</v>
      </c>
      <c r="K19" s="215" t="s">
        <v>240</v>
      </c>
      <c r="L19" s="200" t="s">
        <v>241</v>
      </c>
      <c r="M19" s="216" t="s">
        <v>242</v>
      </c>
      <c r="N19" s="216" t="s">
        <v>243</v>
      </c>
      <c r="O19" s="200" t="s">
        <v>244</v>
      </c>
      <c r="P19" s="22" t="s">
        <v>245</v>
      </c>
      <c r="Q19" s="22" t="s">
        <v>246</v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</row>
    <row r="20" spans="1:42" ht="106.5" customHeight="1" thickBot="1" x14ac:dyDescent="0.35">
      <c r="A20" s="94" t="s">
        <v>5</v>
      </c>
      <c r="B20" s="94" t="s">
        <v>5</v>
      </c>
      <c r="C20" s="1" t="s">
        <v>56</v>
      </c>
      <c r="D20" s="94" t="s">
        <v>5</v>
      </c>
      <c r="E20" s="74" t="s">
        <v>5</v>
      </c>
      <c r="F20" s="1" t="s">
        <v>5</v>
      </c>
      <c r="G20" s="10" t="s">
        <v>67</v>
      </c>
      <c r="H20" s="219" t="s">
        <v>167</v>
      </c>
      <c r="I20" s="1" t="s">
        <v>5</v>
      </c>
      <c r="J20" s="1" t="s">
        <v>68</v>
      </c>
      <c r="K20" s="11" t="s">
        <v>48</v>
      </c>
      <c r="L20" s="1" t="s">
        <v>156</v>
      </c>
      <c r="M20" s="1" t="s">
        <v>94</v>
      </c>
      <c r="N20" s="1" t="s">
        <v>168</v>
      </c>
      <c r="O20" s="74" t="s">
        <v>169</v>
      </c>
      <c r="P20" s="1" t="s">
        <v>5</v>
      </c>
      <c r="Q20" s="1" t="s">
        <v>157</v>
      </c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</row>
    <row r="21" spans="1:42" x14ac:dyDescent="0.3">
      <c r="A21" s="75"/>
      <c r="B21" s="76"/>
      <c r="C21" s="12" t="s">
        <v>12</v>
      </c>
      <c r="D21" s="324"/>
      <c r="E21" s="108"/>
      <c r="F21" s="63"/>
      <c r="G21" s="218"/>
      <c r="H21" s="270"/>
      <c r="I21" s="63"/>
      <c r="J21" s="64"/>
      <c r="K21" s="87"/>
      <c r="L21" s="63"/>
      <c r="M21" s="63"/>
      <c r="N21" s="63"/>
      <c r="O21" s="88"/>
      <c r="P21" s="63"/>
      <c r="Q21" s="64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</row>
    <row r="22" spans="1:42" x14ac:dyDescent="0.3">
      <c r="A22" s="78"/>
      <c r="B22" s="79"/>
      <c r="C22" s="14" t="s">
        <v>15</v>
      </c>
      <c r="D22" s="81"/>
      <c r="E22" s="78"/>
      <c r="F22" s="67"/>
      <c r="G22" s="82"/>
      <c r="H22" s="268"/>
      <c r="I22" s="67"/>
      <c r="J22" s="54"/>
      <c r="K22" s="83"/>
      <c r="L22" s="67"/>
      <c r="M22" s="67"/>
      <c r="N22" s="67"/>
      <c r="O22" s="79"/>
      <c r="P22" s="67"/>
      <c r="Q22" s="54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</row>
    <row r="23" spans="1:42" x14ac:dyDescent="0.3">
      <c r="A23" s="78"/>
      <c r="B23" s="79"/>
      <c r="C23" s="79"/>
      <c r="D23" s="81"/>
      <c r="E23" s="78"/>
      <c r="F23" s="67"/>
      <c r="G23" s="82">
        <f>E23*F23</f>
        <v>0</v>
      </c>
      <c r="H23" s="268">
        <f>E23</f>
        <v>0</v>
      </c>
      <c r="I23" s="67"/>
      <c r="J23" s="54">
        <f>H23*I23</f>
        <v>0</v>
      </c>
      <c r="K23" s="83"/>
      <c r="L23" s="67">
        <f>IF(M$54="",F23-K23,"")</f>
        <v>0</v>
      </c>
      <c r="M23" s="80" t="s">
        <v>47</v>
      </c>
      <c r="N23" s="67">
        <f>IF(M$54="",E23*L23,"")</f>
        <v>0</v>
      </c>
      <c r="O23" s="79">
        <f>H23</f>
        <v>0</v>
      </c>
      <c r="P23" s="67"/>
      <c r="Q23" s="54">
        <f>O23*P23</f>
        <v>0</v>
      </c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</row>
    <row r="24" spans="1:42" x14ac:dyDescent="0.3">
      <c r="A24" s="78"/>
      <c r="B24" s="79"/>
      <c r="C24" s="79"/>
      <c r="D24" s="81"/>
      <c r="E24" s="78"/>
      <c r="F24" s="67"/>
      <c r="G24" s="82">
        <f>E24*F24</f>
        <v>0</v>
      </c>
      <c r="H24" s="268">
        <f>E24</f>
        <v>0</v>
      </c>
      <c r="I24" s="67"/>
      <c r="J24" s="54">
        <f>H24*I24</f>
        <v>0</v>
      </c>
      <c r="K24" s="83"/>
      <c r="L24" s="67">
        <f>IF(M$54="",F24-K24,"")</f>
        <v>0</v>
      </c>
      <c r="M24" s="80" t="s">
        <v>47</v>
      </c>
      <c r="N24" s="67">
        <f>IF(M$54="",E24*L24,"")</f>
        <v>0</v>
      </c>
      <c r="O24" s="79">
        <f t="shared" ref="O24:O27" si="0">H24</f>
        <v>0</v>
      </c>
      <c r="P24" s="67"/>
      <c r="Q24" s="54">
        <f>O24*P24</f>
        <v>0</v>
      </c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</row>
    <row r="25" spans="1:42" x14ac:dyDescent="0.3">
      <c r="A25" s="78"/>
      <c r="B25" s="79"/>
      <c r="C25" s="79"/>
      <c r="D25" s="81"/>
      <c r="E25" s="78"/>
      <c r="F25" s="67"/>
      <c r="G25" s="82">
        <f>E25*F25</f>
        <v>0</v>
      </c>
      <c r="H25" s="268">
        <f>E25</f>
        <v>0</v>
      </c>
      <c r="I25" s="67"/>
      <c r="J25" s="54">
        <f>H25*I25</f>
        <v>0</v>
      </c>
      <c r="K25" s="83"/>
      <c r="L25" s="67">
        <f>IF(M$54="",F25-K25,"")</f>
        <v>0</v>
      </c>
      <c r="M25" s="80" t="s">
        <v>47</v>
      </c>
      <c r="N25" s="67">
        <f>IF(M$54="",E25*L25,"")</f>
        <v>0</v>
      </c>
      <c r="O25" s="79">
        <f t="shared" si="0"/>
        <v>0</v>
      </c>
      <c r="P25" s="67"/>
      <c r="Q25" s="54">
        <f>O25*P25</f>
        <v>0</v>
      </c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</row>
    <row r="26" spans="1:42" x14ac:dyDescent="0.3">
      <c r="A26" s="78"/>
      <c r="B26" s="79"/>
      <c r="C26" s="79"/>
      <c r="D26" s="81"/>
      <c r="E26" s="78"/>
      <c r="F26" s="67"/>
      <c r="G26" s="82">
        <f>E26*F26</f>
        <v>0</v>
      </c>
      <c r="H26" s="268">
        <f>E26</f>
        <v>0</v>
      </c>
      <c r="I26" s="67"/>
      <c r="J26" s="54">
        <f>H26*I26</f>
        <v>0</v>
      </c>
      <c r="K26" s="83"/>
      <c r="L26" s="67">
        <f>IF(M$54="",F26-K26,"")</f>
        <v>0</v>
      </c>
      <c r="M26" s="80" t="s">
        <v>47</v>
      </c>
      <c r="N26" s="67">
        <f>IF(M$54="",E26*L26,"")</f>
        <v>0</v>
      </c>
      <c r="O26" s="79">
        <f t="shared" si="0"/>
        <v>0</v>
      </c>
      <c r="P26" s="67"/>
      <c r="Q26" s="54">
        <f>O26*P26</f>
        <v>0</v>
      </c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</row>
    <row r="27" spans="1:42" x14ac:dyDescent="0.3">
      <c r="A27" s="78"/>
      <c r="B27" s="79"/>
      <c r="C27" s="79"/>
      <c r="D27" s="81"/>
      <c r="E27" s="78"/>
      <c r="F27" s="67"/>
      <c r="G27" s="82">
        <f>E27*F27</f>
        <v>0</v>
      </c>
      <c r="H27" s="268">
        <f>E27</f>
        <v>0</v>
      </c>
      <c r="I27" s="67"/>
      <c r="J27" s="54">
        <f>H27*I27</f>
        <v>0</v>
      </c>
      <c r="K27" s="83"/>
      <c r="L27" s="67">
        <f>IF(M$54="",F27-K27,"")</f>
        <v>0</v>
      </c>
      <c r="M27" s="80" t="s">
        <v>47</v>
      </c>
      <c r="N27" s="67">
        <f>IF(M$54="",E27*L27,"")</f>
        <v>0</v>
      </c>
      <c r="O27" s="79">
        <f t="shared" si="0"/>
        <v>0</v>
      </c>
      <c r="P27" s="67"/>
      <c r="Q27" s="54">
        <f>O27*P27</f>
        <v>0</v>
      </c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</row>
    <row r="28" spans="1:42" x14ac:dyDescent="0.3">
      <c r="A28" s="78"/>
      <c r="B28" s="79"/>
      <c r="C28" s="96" t="s">
        <v>13</v>
      </c>
      <c r="D28" s="81"/>
      <c r="E28" s="78"/>
      <c r="F28" s="67"/>
      <c r="G28" s="82"/>
      <c r="H28" s="268"/>
      <c r="I28" s="67"/>
      <c r="J28" s="54"/>
      <c r="K28" s="83"/>
      <c r="L28" s="67"/>
      <c r="M28" s="67"/>
      <c r="N28" s="67"/>
      <c r="O28" s="79"/>
      <c r="P28" s="67"/>
      <c r="Q28" s="54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</row>
    <row r="29" spans="1:42" x14ac:dyDescent="0.3">
      <c r="A29" s="78"/>
      <c r="B29" s="79"/>
      <c r="C29" s="97"/>
      <c r="D29" s="81"/>
      <c r="E29" s="78"/>
      <c r="F29" s="67"/>
      <c r="G29" s="82">
        <f>E29*F29</f>
        <v>0</v>
      </c>
      <c r="H29" s="268">
        <f>E29</f>
        <v>0</v>
      </c>
      <c r="I29" s="67"/>
      <c r="J29" s="54">
        <f>H29*I29</f>
        <v>0</v>
      </c>
      <c r="K29" s="83"/>
      <c r="L29" s="67">
        <f>IF(M$54="",F29-K29,"")</f>
        <v>0</v>
      </c>
      <c r="M29" s="80" t="s">
        <v>47</v>
      </c>
      <c r="N29" s="67">
        <f>IF(M$54="",E29*L29,"")</f>
        <v>0</v>
      </c>
      <c r="O29" s="79">
        <f t="shared" ref="O29:O33" si="1">H29</f>
        <v>0</v>
      </c>
      <c r="P29" s="67"/>
      <c r="Q29" s="54">
        <f>O29*P29</f>
        <v>0</v>
      </c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</row>
    <row r="30" spans="1:42" x14ac:dyDescent="0.3">
      <c r="A30" s="78"/>
      <c r="B30" s="79"/>
      <c r="C30" s="97"/>
      <c r="D30" s="81"/>
      <c r="E30" s="78"/>
      <c r="F30" s="67"/>
      <c r="G30" s="82">
        <f>E30*F30</f>
        <v>0</v>
      </c>
      <c r="H30" s="268">
        <f>E30</f>
        <v>0</v>
      </c>
      <c r="I30" s="67"/>
      <c r="J30" s="54">
        <f>H30*I30</f>
        <v>0</v>
      </c>
      <c r="K30" s="83"/>
      <c r="L30" s="67">
        <f>IF(M$54="",F30-K30,"")</f>
        <v>0</v>
      </c>
      <c r="M30" s="80" t="s">
        <v>47</v>
      </c>
      <c r="N30" s="67">
        <f>IF(M$54="",E30*L30,"")</f>
        <v>0</v>
      </c>
      <c r="O30" s="79">
        <f t="shared" si="1"/>
        <v>0</v>
      </c>
      <c r="P30" s="67"/>
      <c r="Q30" s="54">
        <f>O30*P30</f>
        <v>0</v>
      </c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</row>
    <row r="31" spans="1:42" x14ac:dyDescent="0.3">
      <c r="A31" s="78"/>
      <c r="B31" s="79"/>
      <c r="C31" s="97"/>
      <c r="D31" s="81"/>
      <c r="E31" s="78"/>
      <c r="F31" s="67"/>
      <c r="G31" s="82">
        <f>E31*F31</f>
        <v>0</v>
      </c>
      <c r="H31" s="268">
        <f>E31</f>
        <v>0</v>
      </c>
      <c r="I31" s="67"/>
      <c r="J31" s="54">
        <f>H31*I31</f>
        <v>0</v>
      </c>
      <c r="K31" s="83"/>
      <c r="L31" s="67">
        <f>IF(M$54="",F31-K31,"")</f>
        <v>0</v>
      </c>
      <c r="M31" s="80" t="s">
        <v>47</v>
      </c>
      <c r="N31" s="67">
        <f>IF(M$54="",E31*L31,"")</f>
        <v>0</v>
      </c>
      <c r="O31" s="79">
        <f t="shared" si="1"/>
        <v>0</v>
      </c>
      <c r="P31" s="67"/>
      <c r="Q31" s="54">
        <f>O31*P31</f>
        <v>0</v>
      </c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</row>
    <row r="32" spans="1:42" x14ac:dyDescent="0.3">
      <c r="A32" s="78"/>
      <c r="B32" s="79"/>
      <c r="C32" s="97"/>
      <c r="D32" s="81"/>
      <c r="E32" s="78"/>
      <c r="F32" s="67"/>
      <c r="G32" s="82">
        <f>E32*F32</f>
        <v>0</v>
      </c>
      <c r="H32" s="268">
        <f>E32</f>
        <v>0</v>
      </c>
      <c r="I32" s="67"/>
      <c r="J32" s="54">
        <f>H32*I32</f>
        <v>0</v>
      </c>
      <c r="K32" s="83"/>
      <c r="L32" s="67">
        <f>IF(M$54="",F32-K32,"")</f>
        <v>0</v>
      </c>
      <c r="M32" s="80" t="s">
        <v>47</v>
      </c>
      <c r="N32" s="67">
        <f>IF(M$54="",E32*L32,"")</f>
        <v>0</v>
      </c>
      <c r="O32" s="79">
        <f t="shared" si="1"/>
        <v>0</v>
      </c>
      <c r="P32" s="67"/>
      <c r="Q32" s="54">
        <f>O32*P32</f>
        <v>0</v>
      </c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</row>
    <row r="33" spans="1:42" ht="15" thickBot="1" x14ac:dyDescent="0.35">
      <c r="A33" s="78"/>
      <c r="B33" s="79"/>
      <c r="C33" s="97"/>
      <c r="D33" s="81"/>
      <c r="E33" s="84"/>
      <c r="F33" s="48"/>
      <c r="G33" s="89">
        <f>E33*F33</f>
        <v>0</v>
      </c>
      <c r="H33" s="269">
        <f>E33</f>
        <v>0</v>
      </c>
      <c r="I33" s="48"/>
      <c r="J33" s="56">
        <f>H33*I33</f>
        <v>0</v>
      </c>
      <c r="K33" s="86"/>
      <c r="L33" s="48">
        <f>IF(M$54="",F33-K33,"")</f>
        <v>0</v>
      </c>
      <c r="M33" s="47" t="s">
        <v>47</v>
      </c>
      <c r="N33" s="48">
        <f>IF(M$54="",E33*L33,"")</f>
        <v>0</v>
      </c>
      <c r="O33" s="85">
        <f t="shared" si="1"/>
        <v>0</v>
      </c>
      <c r="P33" s="48"/>
      <c r="Q33" s="56">
        <f>O33*P33</f>
        <v>0</v>
      </c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</row>
    <row r="34" spans="1:42" ht="28.8" x14ac:dyDescent="0.3">
      <c r="A34" s="75"/>
      <c r="B34" s="76"/>
      <c r="C34" s="15" t="s">
        <v>18</v>
      </c>
      <c r="D34" s="324"/>
      <c r="E34" s="108"/>
      <c r="F34" s="63"/>
      <c r="G34" s="218"/>
      <c r="H34" s="270"/>
      <c r="I34" s="63"/>
      <c r="J34" s="64"/>
      <c r="K34" s="87"/>
      <c r="L34" s="63"/>
      <c r="M34" s="63"/>
      <c r="N34" s="63"/>
      <c r="O34" s="88"/>
      <c r="P34" s="63"/>
      <c r="Q34" s="64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</row>
    <row r="35" spans="1:42" x14ac:dyDescent="0.3">
      <c r="A35" s="78"/>
      <c r="B35" s="79"/>
      <c r="C35" s="14" t="s">
        <v>14</v>
      </c>
      <c r="D35" s="81"/>
      <c r="E35" s="78"/>
      <c r="F35" s="67"/>
      <c r="G35" s="82"/>
      <c r="H35" s="268"/>
      <c r="I35" s="67"/>
      <c r="J35" s="54"/>
      <c r="K35" s="83"/>
      <c r="L35" s="67"/>
      <c r="M35" s="80"/>
      <c r="N35" s="67"/>
      <c r="O35" s="79"/>
      <c r="P35" s="67"/>
      <c r="Q35" s="54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</row>
    <row r="36" spans="1:42" x14ac:dyDescent="0.3">
      <c r="A36" s="78"/>
      <c r="B36" s="79"/>
      <c r="C36" s="97"/>
      <c r="D36" s="81"/>
      <c r="E36" s="78"/>
      <c r="F36" s="67"/>
      <c r="G36" s="82">
        <f>E36*F36</f>
        <v>0</v>
      </c>
      <c r="H36" s="268">
        <f>E36</f>
        <v>0</v>
      </c>
      <c r="I36" s="67"/>
      <c r="J36" s="54">
        <f>H36*I36</f>
        <v>0</v>
      </c>
      <c r="K36" s="83"/>
      <c r="L36" s="67">
        <f>IF(M$54="",F36-K36,"")</f>
        <v>0</v>
      </c>
      <c r="M36" s="80" t="s">
        <v>47</v>
      </c>
      <c r="N36" s="67">
        <f>IF(M$54="",E36*L36,"")</f>
        <v>0</v>
      </c>
      <c r="O36" s="79">
        <f>H36</f>
        <v>0</v>
      </c>
      <c r="P36" s="67"/>
      <c r="Q36" s="54">
        <f>O36*P36</f>
        <v>0</v>
      </c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</row>
    <row r="37" spans="1:42" x14ac:dyDescent="0.3">
      <c r="A37" s="78"/>
      <c r="B37" s="79"/>
      <c r="C37" s="97"/>
      <c r="D37" s="81"/>
      <c r="E37" s="78"/>
      <c r="F37" s="67"/>
      <c r="G37" s="82">
        <f>E37*F37</f>
        <v>0</v>
      </c>
      <c r="H37" s="268">
        <f>E37</f>
        <v>0</v>
      </c>
      <c r="I37" s="67"/>
      <c r="J37" s="54">
        <f>H37*I37</f>
        <v>0</v>
      </c>
      <c r="K37" s="83"/>
      <c r="L37" s="67">
        <f>IF(M$54="",F37-K37,"")</f>
        <v>0</v>
      </c>
      <c r="M37" s="80" t="s">
        <v>47</v>
      </c>
      <c r="N37" s="67">
        <f>IF(M$54="",E37*L37,"")</f>
        <v>0</v>
      </c>
      <c r="O37" s="79">
        <f>H37</f>
        <v>0</v>
      </c>
      <c r="P37" s="67"/>
      <c r="Q37" s="54">
        <f>O37*P37</f>
        <v>0</v>
      </c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</row>
    <row r="38" spans="1:42" x14ac:dyDescent="0.3">
      <c r="A38" s="78"/>
      <c r="B38" s="79"/>
      <c r="C38" s="97"/>
      <c r="D38" s="81"/>
      <c r="E38" s="78"/>
      <c r="F38" s="67"/>
      <c r="G38" s="82">
        <f>E38*F38</f>
        <v>0</v>
      </c>
      <c r="H38" s="268">
        <f>E38</f>
        <v>0</v>
      </c>
      <c r="I38" s="67"/>
      <c r="J38" s="54">
        <f>H38*I38</f>
        <v>0</v>
      </c>
      <c r="K38" s="83"/>
      <c r="L38" s="67">
        <f>IF(M$54="",F38-K38,"")</f>
        <v>0</v>
      </c>
      <c r="M38" s="80" t="s">
        <v>47</v>
      </c>
      <c r="N38" s="67">
        <f>IF(M$54="",E38*L38,"")</f>
        <v>0</v>
      </c>
      <c r="O38" s="79">
        <f>H38</f>
        <v>0</v>
      </c>
      <c r="P38" s="67"/>
      <c r="Q38" s="54">
        <f>O38*P38</f>
        <v>0</v>
      </c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</row>
    <row r="39" spans="1:42" x14ac:dyDescent="0.3">
      <c r="A39" s="78"/>
      <c r="B39" s="79"/>
      <c r="C39" s="97"/>
      <c r="D39" s="81"/>
      <c r="E39" s="78"/>
      <c r="F39" s="67"/>
      <c r="G39" s="82">
        <f>E39*F39</f>
        <v>0</v>
      </c>
      <c r="H39" s="268">
        <f>E39</f>
        <v>0</v>
      </c>
      <c r="I39" s="67"/>
      <c r="J39" s="54">
        <f>H39*I39</f>
        <v>0</v>
      </c>
      <c r="K39" s="83"/>
      <c r="L39" s="67">
        <f>IF(M$54="",F39-K39,"")</f>
        <v>0</v>
      </c>
      <c r="M39" s="80" t="s">
        <v>47</v>
      </c>
      <c r="N39" s="67">
        <f>IF(M$54="",E39*L39,"")</f>
        <v>0</v>
      </c>
      <c r="O39" s="79">
        <f>H39</f>
        <v>0</v>
      </c>
      <c r="P39" s="67"/>
      <c r="Q39" s="54">
        <f>O39*P39</f>
        <v>0</v>
      </c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</row>
    <row r="40" spans="1:42" x14ac:dyDescent="0.3">
      <c r="A40" s="78"/>
      <c r="B40" s="79"/>
      <c r="C40" s="97"/>
      <c r="D40" s="81"/>
      <c r="E40" s="78"/>
      <c r="F40" s="67"/>
      <c r="G40" s="82">
        <f>E40*F40</f>
        <v>0</v>
      </c>
      <c r="H40" s="268">
        <f>E40</f>
        <v>0</v>
      </c>
      <c r="I40" s="67"/>
      <c r="J40" s="54">
        <f>H40*I40</f>
        <v>0</v>
      </c>
      <c r="K40" s="83"/>
      <c r="L40" s="67">
        <f>IF(M$54="",F40-K40,"")</f>
        <v>0</v>
      </c>
      <c r="M40" s="80" t="s">
        <v>47</v>
      </c>
      <c r="N40" s="67">
        <f>IF(M$54="",E40*L40,"")</f>
        <v>0</v>
      </c>
      <c r="O40" s="79">
        <f>H40</f>
        <v>0</v>
      </c>
      <c r="P40" s="67"/>
      <c r="Q40" s="54">
        <f>O40*P40</f>
        <v>0</v>
      </c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</row>
    <row r="41" spans="1:42" x14ac:dyDescent="0.3">
      <c r="A41" s="78"/>
      <c r="B41" s="79"/>
      <c r="C41" s="14" t="s">
        <v>16</v>
      </c>
      <c r="D41" s="81"/>
      <c r="E41" s="78"/>
      <c r="F41" s="67"/>
      <c r="G41" s="82"/>
      <c r="H41" s="268"/>
      <c r="I41" s="67"/>
      <c r="J41" s="54"/>
      <c r="K41" s="83"/>
      <c r="L41" s="67"/>
      <c r="M41" s="67"/>
      <c r="N41" s="67"/>
      <c r="O41" s="79"/>
      <c r="P41" s="67"/>
      <c r="Q41" s="54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</row>
    <row r="42" spans="1:42" x14ac:dyDescent="0.3">
      <c r="A42" s="78"/>
      <c r="B42" s="79"/>
      <c r="C42" s="79"/>
      <c r="D42" s="81"/>
      <c r="E42" s="78"/>
      <c r="F42" s="67"/>
      <c r="G42" s="82">
        <f>E42*F42</f>
        <v>0</v>
      </c>
      <c r="H42" s="268">
        <f>E42</f>
        <v>0</v>
      </c>
      <c r="I42" s="67"/>
      <c r="J42" s="54">
        <f>H42*I42</f>
        <v>0</v>
      </c>
      <c r="K42" s="83"/>
      <c r="L42" s="67">
        <f>IF(M$54="",F42-K42,"")</f>
        <v>0</v>
      </c>
      <c r="M42" s="80" t="s">
        <v>47</v>
      </c>
      <c r="N42" s="67">
        <f>IF(M$54="",E42*L42,"")</f>
        <v>0</v>
      </c>
      <c r="O42" s="79">
        <f>H42</f>
        <v>0</v>
      </c>
      <c r="P42" s="67"/>
      <c r="Q42" s="54">
        <f>O42*P42</f>
        <v>0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</row>
    <row r="43" spans="1:42" x14ac:dyDescent="0.3">
      <c r="A43" s="78"/>
      <c r="B43" s="79"/>
      <c r="C43" s="79"/>
      <c r="D43" s="81"/>
      <c r="E43" s="78"/>
      <c r="F43" s="67"/>
      <c r="G43" s="82">
        <f>E43*F43</f>
        <v>0</v>
      </c>
      <c r="H43" s="268">
        <f>E43</f>
        <v>0</v>
      </c>
      <c r="I43" s="67"/>
      <c r="J43" s="54">
        <f>H43*I43</f>
        <v>0</v>
      </c>
      <c r="K43" s="83"/>
      <c r="L43" s="67">
        <f>IF(M$54="",F43-K43,"")</f>
        <v>0</v>
      </c>
      <c r="M43" s="80" t="s">
        <v>47</v>
      </c>
      <c r="N43" s="67">
        <f>IF(M$54="",E43*L43,"")</f>
        <v>0</v>
      </c>
      <c r="O43" s="79">
        <f>H43</f>
        <v>0</v>
      </c>
      <c r="P43" s="67"/>
      <c r="Q43" s="54">
        <f>O43*P43</f>
        <v>0</v>
      </c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</row>
    <row r="44" spans="1:42" x14ac:dyDescent="0.3">
      <c r="A44" s="78"/>
      <c r="B44" s="79"/>
      <c r="C44" s="79"/>
      <c r="D44" s="81"/>
      <c r="E44" s="78"/>
      <c r="F44" s="67"/>
      <c r="G44" s="82">
        <f>E44*F44</f>
        <v>0</v>
      </c>
      <c r="H44" s="268">
        <f>E44</f>
        <v>0</v>
      </c>
      <c r="I44" s="67"/>
      <c r="J44" s="54">
        <f>H44*I44</f>
        <v>0</v>
      </c>
      <c r="K44" s="83"/>
      <c r="L44" s="67">
        <f>IF(M$54="",F44-K44,"")</f>
        <v>0</v>
      </c>
      <c r="M44" s="80" t="s">
        <v>47</v>
      </c>
      <c r="N44" s="67">
        <f>IF(M$54="",E44*L44,"")</f>
        <v>0</v>
      </c>
      <c r="O44" s="79">
        <f>H44</f>
        <v>0</v>
      </c>
      <c r="P44" s="67"/>
      <c r="Q44" s="54">
        <f>O44*P44</f>
        <v>0</v>
      </c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</row>
    <row r="45" spans="1:42" x14ac:dyDescent="0.3">
      <c r="A45" s="78"/>
      <c r="B45" s="79"/>
      <c r="C45" s="79"/>
      <c r="D45" s="81"/>
      <c r="E45" s="78"/>
      <c r="F45" s="67"/>
      <c r="G45" s="82">
        <f>E45*F45</f>
        <v>0</v>
      </c>
      <c r="H45" s="268">
        <f>E45</f>
        <v>0</v>
      </c>
      <c r="I45" s="67"/>
      <c r="J45" s="54">
        <f>H45*I45</f>
        <v>0</v>
      </c>
      <c r="K45" s="83"/>
      <c r="L45" s="67">
        <f>IF(M$54="",F45-K45,"")</f>
        <v>0</v>
      </c>
      <c r="M45" s="80" t="s">
        <v>47</v>
      </c>
      <c r="N45" s="67">
        <f>IF(M$54="",E45*L45,"")</f>
        <v>0</v>
      </c>
      <c r="O45" s="79">
        <f>H45</f>
        <v>0</v>
      </c>
      <c r="P45" s="67"/>
      <c r="Q45" s="54">
        <f>O45*P45</f>
        <v>0</v>
      </c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</row>
    <row r="46" spans="1:42" x14ac:dyDescent="0.3">
      <c r="A46" s="78"/>
      <c r="B46" s="79"/>
      <c r="C46" s="97"/>
      <c r="D46" s="81"/>
      <c r="E46" s="78"/>
      <c r="F46" s="67"/>
      <c r="G46" s="82">
        <f>E46*F46</f>
        <v>0</v>
      </c>
      <c r="H46" s="268">
        <f>E46</f>
        <v>0</v>
      </c>
      <c r="I46" s="67"/>
      <c r="J46" s="54">
        <f>H46*I46</f>
        <v>0</v>
      </c>
      <c r="K46" s="83"/>
      <c r="L46" s="67">
        <f>IF(M$54="",F46-K46,"")</f>
        <v>0</v>
      </c>
      <c r="M46" s="80" t="s">
        <v>47</v>
      </c>
      <c r="N46" s="67">
        <f>IF(M$54="",E46*L46,"")</f>
        <v>0</v>
      </c>
      <c r="O46" s="79">
        <f>H46</f>
        <v>0</v>
      </c>
      <c r="P46" s="67"/>
      <c r="Q46" s="54">
        <f>O46*P46</f>
        <v>0</v>
      </c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</row>
    <row r="47" spans="1:42" x14ac:dyDescent="0.3">
      <c r="A47" s="78"/>
      <c r="B47" s="79"/>
      <c r="C47" s="14" t="s">
        <v>17</v>
      </c>
      <c r="D47" s="81"/>
      <c r="E47" s="78"/>
      <c r="F47" s="67"/>
      <c r="G47" s="82"/>
      <c r="H47" s="268"/>
      <c r="I47" s="67"/>
      <c r="J47" s="54"/>
      <c r="K47" s="83"/>
      <c r="L47" s="63"/>
      <c r="M47" s="67"/>
      <c r="N47" s="63"/>
      <c r="O47" s="79"/>
      <c r="P47" s="67"/>
      <c r="Q47" s="54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</row>
    <row r="48" spans="1:42" x14ac:dyDescent="0.3">
      <c r="A48" s="78"/>
      <c r="B48" s="79"/>
      <c r="C48" s="79"/>
      <c r="D48" s="81"/>
      <c r="E48" s="78"/>
      <c r="F48" s="67"/>
      <c r="G48" s="82">
        <f>E48*F48</f>
        <v>0</v>
      </c>
      <c r="H48" s="268">
        <f>E48</f>
        <v>0</v>
      </c>
      <c r="I48" s="67"/>
      <c r="J48" s="54">
        <f>H48*I48</f>
        <v>0</v>
      </c>
      <c r="K48" s="83"/>
      <c r="L48" s="67">
        <f>IF(M$54="",F48-K48,"")</f>
        <v>0</v>
      </c>
      <c r="M48" s="80" t="s">
        <v>47</v>
      </c>
      <c r="N48" s="67">
        <f>IF(M$54="",E48*L48,"")</f>
        <v>0</v>
      </c>
      <c r="O48" s="79">
        <f>H48</f>
        <v>0</v>
      </c>
      <c r="P48" s="67"/>
      <c r="Q48" s="54">
        <f>O48*P48</f>
        <v>0</v>
      </c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</row>
    <row r="49" spans="1:42" x14ac:dyDescent="0.3">
      <c r="A49" s="78"/>
      <c r="B49" s="79"/>
      <c r="C49" s="97"/>
      <c r="D49" s="81"/>
      <c r="E49" s="78"/>
      <c r="F49" s="67"/>
      <c r="G49" s="82">
        <f>E49*F49</f>
        <v>0</v>
      </c>
      <c r="H49" s="268">
        <f>E49</f>
        <v>0</v>
      </c>
      <c r="I49" s="67"/>
      <c r="J49" s="54">
        <f>H49*I49</f>
        <v>0</v>
      </c>
      <c r="K49" s="83"/>
      <c r="L49" s="67">
        <f>IF(M$54="",F49-K49,"")</f>
        <v>0</v>
      </c>
      <c r="M49" s="80" t="s">
        <v>47</v>
      </c>
      <c r="N49" s="67">
        <f>IF(M$54="",E49*L49,"")</f>
        <v>0</v>
      </c>
      <c r="O49" s="79">
        <f>H49</f>
        <v>0</v>
      </c>
      <c r="P49" s="67"/>
      <c r="Q49" s="54">
        <f>O49*P49</f>
        <v>0</v>
      </c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</row>
    <row r="50" spans="1:42" x14ac:dyDescent="0.3">
      <c r="A50" s="78"/>
      <c r="B50" s="79"/>
      <c r="C50" s="97"/>
      <c r="D50" s="81"/>
      <c r="E50" s="78"/>
      <c r="F50" s="67"/>
      <c r="G50" s="82">
        <f>E50*F50</f>
        <v>0</v>
      </c>
      <c r="H50" s="268">
        <f>E50</f>
        <v>0</v>
      </c>
      <c r="I50" s="67"/>
      <c r="J50" s="54">
        <f>H50*I50</f>
        <v>0</v>
      </c>
      <c r="K50" s="83"/>
      <c r="L50" s="67">
        <f>IF(M$54="",F50-K50,"")</f>
        <v>0</v>
      </c>
      <c r="M50" s="80" t="s">
        <v>47</v>
      </c>
      <c r="N50" s="67">
        <f>IF(M$54="",E50*L50,"")</f>
        <v>0</v>
      </c>
      <c r="O50" s="79">
        <f>H50</f>
        <v>0</v>
      </c>
      <c r="P50" s="67"/>
      <c r="Q50" s="54">
        <f>O50*P50</f>
        <v>0</v>
      </c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</row>
    <row r="51" spans="1:42" x14ac:dyDescent="0.3">
      <c r="A51" s="78"/>
      <c r="B51" s="79"/>
      <c r="C51" s="97"/>
      <c r="D51" s="81"/>
      <c r="E51" s="78"/>
      <c r="F51" s="67"/>
      <c r="G51" s="82">
        <f>E51*F51</f>
        <v>0</v>
      </c>
      <c r="H51" s="268">
        <f>E51</f>
        <v>0</v>
      </c>
      <c r="I51" s="67"/>
      <c r="J51" s="54">
        <f>H51*I51</f>
        <v>0</v>
      </c>
      <c r="K51" s="83"/>
      <c r="L51" s="67">
        <f>IF(M$54="",F51-K51,"")</f>
        <v>0</v>
      </c>
      <c r="M51" s="80" t="s">
        <v>47</v>
      </c>
      <c r="N51" s="67">
        <f>IF(M$54="",E51*L51,"")</f>
        <v>0</v>
      </c>
      <c r="O51" s="79">
        <f>H51</f>
        <v>0</v>
      </c>
      <c r="P51" s="67"/>
      <c r="Q51" s="54">
        <f>O51*P51</f>
        <v>0</v>
      </c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</row>
    <row r="52" spans="1:42" ht="15" thickBot="1" x14ac:dyDescent="0.35">
      <c r="A52" s="84"/>
      <c r="B52" s="85"/>
      <c r="C52" s="85"/>
      <c r="D52" s="325"/>
      <c r="E52" s="84"/>
      <c r="F52" s="48"/>
      <c r="G52" s="89">
        <f>E52*F52</f>
        <v>0</v>
      </c>
      <c r="H52" s="269">
        <f>E52</f>
        <v>0</v>
      </c>
      <c r="I52" s="48"/>
      <c r="J52" s="56">
        <f>H52*I52</f>
        <v>0</v>
      </c>
      <c r="K52" s="86"/>
      <c r="L52" s="48">
        <f>IF(M$54="",F52-K52,"")</f>
        <v>0</v>
      </c>
      <c r="M52" s="47" t="s">
        <v>47</v>
      </c>
      <c r="N52" s="48">
        <f>IF(M$54="",E52*L52,"")</f>
        <v>0</v>
      </c>
      <c r="O52" s="85">
        <f>H52</f>
        <v>0</v>
      </c>
      <c r="P52" s="48"/>
      <c r="Q52" s="56">
        <f>O52*P52</f>
        <v>0</v>
      </c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</row>
    <row r="53" spans="1:42" ht="15" thickBot="1" x14ac:dyDescent="0.35">
      <c r="A53" s="90"/>
      <c r="B53" s="40"/>
      <c r="C53" s="40"/>
      <c r="D53" s="40"/>
      <c r="E53" s="40"/>
      <c r="F53" s="45"/>
      <c r="G53" s="45"/>
      <c r="H53" s="40"/>
      <c r="I53" s="45"/>
      <c r="J53" s="45"/>
      <c r="K53" s="45"/>
      <c r="L53" s="45"/>
      <c r="M53" s="45"/>
      <c r="N53" s="45"/>
      <c r="O53" s="40"/>
      <c r="P53" s="45"/>
      <c r="Q53" s="45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</row>
    <row r="54" spans="1:42" ht="15" thickBot="1" x14ac:dyDescent="0.35">
      <c r="A54" s="91" t="s">
        <v>19</v>
      </c>
      <c r="B54" s="40"/>
      <c r="C54" s="40"/>
      <c r="D54" s="40"/>
      <c r="E54" s="45"/>
      <c r="F54" s="45"/>
      <c r="G54" s="73">
        <f>SUM(G23:G52)</f>
        <v>0</v>
      </c>
      <c r="H54" s="45"/>
      <c r="I54" s="45"/>
      <c r="J54" s="73">
        <f>SUM(J23:J52)</f>
        <v>0</v>
      </c>
      <c r="K54" s="92"/>
      <c r="L54" s="45"/>
      <c r="M54" s="93"/>
      <c r="N54" s="73">
        <f>IF(M54="",SUM(N23:N52),G54-M54)</f>
        <v>0</v>
      </c>
      <c r="O54" s="45"/>
      <c r="P54" s="45"/>
      <c r="Q54" s="73">
        <f>SUM(Q23:Q52)</f>
        <v>0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1:42" x14ac:dyDescent="0.3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</row>
    <row r="56" spans="1:42" x14ac:dyDescent="0.3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</row>
    <row r="57" spans="1:42" x14ac:dyDescent="0.3">
      <c r="A57" s="58" t="s">
        <v>166</v>
      </c>
      <c r="B57" s="59"/>
      <c r="C57" s="59"/>
      <c r="D57" s="59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</row>
    <row r="58" spans="1:42" x14ac:dyDescent="0.3">
      <c r="A58" s="58" t="s">
        <v>96</v>
      </c>
      <c r="B58" s="59"/>
      <c r="C58" s="59"/>
      <c r="D58" s="5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</row>
    <row r="59" spans="1:42" x14ac:dyDescent="0.3">
      <c r="A59" s="40"/>
      <c r="B59" s="59"/>
      <c r="C59" s="59"/>
      <c r="D59" s="59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</row>
    <row r="60" spans="1:42" x14ac:dyDescent="0.3">
      <c r="A60" s="40" t="s">
        <v>55</v>
      </c>
      <c r="B60" s="59"/>
      <c r="C60" s="59"/>
      <c r="D60" s="59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</row>
    <row r="61" spans="1:42" x14ac:dyDescent="0.3">
      <c r="A61" s="40"/>
      <c r="B61" s="59"/>
      <c r="C61" s="59"/>
      <c r="D61" s="59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</row>
    <row r="62" spans="1:42" x14ac:dyDescent="0.3">
      <c r="A62" s="40" t="s">
        <v>119</v>
      </c>
      <c r="B62" s="59"/>
      <c r="C62" s="59"/>
      <c r="D62" s="59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</row>
    <row r="63" spans="1:42" x14ac:dyDescent="0.3">
      <c r="A63" s="40"/>
      <c r="B63" s="59"/>
      <c r="C63" s="59"/>
      <c r="D63" s="59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</row>
    <row r="64" spans="1:42" x14ac:dyDescent="0.3">
      <c r="A64" s="40" t="s">
        <v>170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</row>
    <row r="65" spans="1:42" x14ac:dyDescent="0.3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</row>
    <row r="66" spans="1:42" x14ac:dyDescent="0.3">
      <c r="A66" s="40" t="s">
        <v>171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</row>
    <row r="67" spans="1:42" x14ac:dyDescent="0.3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</row>
    <row r="68" spans="1:42" x14ac:dyDescent="0.3">
      <c r="A68" s="40" t="s">
        <v>172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</row>
    <row r="69" spans="1:42" x14ac:dyDescent="0.3">
      <c r="A69" s="40" t="s">
        <v>95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</row>
    <row r="70" spans="1:42" x14ac:dyDescent="0.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</row>
    <row r="71" spans="1:42" x14ac:dyDescent="0.3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</row>
    <row r="72" spans="1:42" x14ac:dyDescent="0.3">
      <c r="A72" s="98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</row>
    <row r="73" spans="1:42" x14ac:dyDescent="0.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</row>
    <row r="74" spans="1:42" x14ac:dyDescent="0.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</row>
    <row r="75" spans="1:42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</row>
    <row r="76" spans="1:42" x14ac:dyDescent="0.3">
      <c r="A76" s="98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</row>
    <row r="77" spans="1:42" x14ac:dyDescent="0.3">
      <c r="A77" s="58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</row>
    <row r="78" spans="1:42" x14ac:dyDescent="0.3">
      <c r="A78" s="58"/>
      <c r="B78" s="40"/>
      <c r="C78" s="40"/>
      <c r="D78" s="40"/>
      <c r="E78" s="40"/>
    </row>
    <row r="79" spans="1:42" x14ac:dyDescent="0.3">
      <c r="A79" s="40"/>
      <c r="B79" s="40"/>
      <c r="C79" s="40"/>
      <c r="D79" s="40"/>
      <c r="E79" s="40"/>
    </row>
    <row r="80" spans="1:42" x14ac:dyDescent="0.3">
      <c r="A80" s="40"/>
      <c r="B80" s="40"/>
      <c r="C80" s="40"/>
      <c r="D80" s="40"/>
      <c r="E80" s="40"/>
    </row>
    <row r="81" spans="1:5" x14ac:dyDescent="0.3">
      <c r="A81" s="40"/>
      <c r="B81" s="40"/>
      <c r="C81" s="40"/>
      <c r="D81" s="40"/>
      <c r="E81" s="40"/>
    </row>
    <row r="82" spans="1:5" x14ac:dyDescent="0.3">
      <c r="A82" s="40"/>
      <c r="B82" s="40"/>
      <c r="C82" s="40"/>
      <c r="D82" s="40"/>
      <c r="E82" s="40"/>
    </row>
    <row r="83" spans="1:5" x14ac:dyDescent="0.3">
      <c r="A83" s="40"/>
      <c r="B83" s="40"/>
      <c r="C83" s="40"/>
      <c r="D83" s="40"/>
      <c r="E83" s="40"/>
    </row>
    <row r="84" spans="1:5" x14ac:dyDescent="0.3">
      <c r="A84" s="40"/>
      <c r="B84" s="40"/>
      <c r="C84" s="40"/>
      <c r="D84" s="40"/>
      <c r="E84" s="40"/>
    </row>
    <row r="85" spans="1:5" x14ac:dyDescent="0.3">
      <c r="A85" s="40"/>
      <c r="B85" s="40"/>
      <c r="C85" s="40"/>
      <c r="D85" s="40"/>
      <c r="E85" s="40"/>
    </row>
    <row r="86" spans="1:5" x14ac:dyDescent="0.3">
      <c r="A86" s="40"/>
      <c r="B86" s="40"/>
      <c r="C86" s="40"/>
      <c r="D86" s="40"/>
      <c r="E86" s="40"/>
    </row>
    <row r="87" spans="1:5" x14ac:dyDescent="0.3">
      <c r="A87" s="58"/>
      <c r="B87" s="40"/>
      <c r="C87" s="40"/>
      <c r="D87" s="40"/>
      <c r="E87" s="40"/>
    </row>
    <row r="88" spans="1:5" x14ac:dyDescent="0.3">
      <c r="A88" s="40"/>
      <c r="B88" s="40"/>
      <c r="C88" s="40"/>
      <c r="D88" s="40"/>
      <c r="E88" s="40"/>
    </row>
    <row r="89" spans="1:5" x14ac:dyDescent="0.3">
      <c r="A89" s="98"/>
      <c r="B89" s="40"/>
      <c r="C89" s="40"/>
      <c r="D89" s="40"/>
      <c r="E89" s="40"/>
    </row>
    <row r="90" spans="1:5" x14ac:dyDescent="0.3">
      <c r="A90" s="40"/>
      <c r="B90" s="40"/>
      <c r="C90" s="40"/>
      <c r="D90" s="40"/>
      <c r="E90" s="40"/>
    </row>
    <row r="91" spans="1:5" x14ac:dyDescent="0.3">
      <c r="A91" s="40"/>
      <c r="B91" s="40"/>
      <c r="C91" s="40"/>
      <c r="D91" s="40"/>
      <c r="E91" s="40"/>
    </row>
    <row r="92" spans="1:5" x14ac:dyDescent="0.3">
      <c r="A92" s="40"/>
      <c r="B92" s="40"/>
      <c r="C92" s="40"/>
      <c r="D92" s="40"/>
      <c r="E92" s="40"/>
    </row>
    <row r="93" spans="1:5" x14ac:dyDescent="0.3">
      <c r="A93" s="98"/>
      <c r="B93" s="40"/>
      <c r="C93" s="40"/>
      <c r="D93" s="40"/>
      <c r="E93" s="40"/>
    </row>
    <row r="94" spans="1:5" x14ac:dyDescent="0.3">
      <c r="A94" s="58"/>
      <c r="B94" s="40"/>
      <c r="C94" s="40"/>
      <c r="D94" s="40"/>
      <c r="E94" s="40"/>
    </row>
    <row r="95" spans="1:5" x14ac:dyDescent="0.3">
      <c r="A95" s="58"/>
      <c r="B95" s="40"/>
      <c r="C95" s="40"/>
      <c r="D95" s="40"/>
      <c r="E95" s="40"/>
    </row>
    <row r="96" spans="1:5" x14ac:dyDescent="0.3">
      <c r="A96" s="40"/>
      <c r="B96" s="40"/>
      <c r="C96" s="40"/>
      <c r="D96" s="40"/>
      <c r="E96" s="40"/>
    </row>
    <row r="97" spans="1:5" x14ac:dyDescent="0.3">
      <c r="A97" s="40"/>
      <c r="B97" s="40"/>
      <c r="C97" s="40"/>
      <c r="D97" s="40"/>
      <c r="E97" s="40"/>
    </row>
    <row r="98" spans="1:5" x14ac:dyDescent="0.3">
      <c r="A98" s="40"/>
      <c r="B98" s="40"/>
      <c r="C98" s="40"/>
      <c r="D98" s="40"/>
      <c r="E98" s="40"/>
    </row>
    <row r="99" spans="1:5" x14ac:dyDescent="0.3">
      <c r="A99" s="40"/>
      <c r="B99" s="40"/>
      <c r="C99" s="40"/>
      <c r="D99" s="40"/>
      <c r="E99" s="40"/>
    </row>
    <row r="100" spans="1:5" x14ac:dyDescent="0.3">
      <c r="A100" s="40"/>
      <c r="B100" s="40"/>
      <c r="C100" s="40"/>
      <c r="D100" s="40"/>
      <c r="E100" s="40"/>
    </row>
    <row r="101" spans="1:5" x14ac:dyDescent="0.3">
      <c r="A101" s="40"/>
      <c r="B101" s="40"/>
      <c r="C101" s="40"/>
      <c r="D101" s="40"/>
      <c r="E101" s="40"/>
    </row>
    <row r="102" spans="1:5" x14ac:dyDescent="0.3">
      <c r="A102" s="40"/>
      <c r="B102" s="40"/>
      <c r="C102" s="40"/>
      <c r="D102" s="40"/>
      <c r="E102" s="40"/>
    </row>
    <row r="103" spans="1:5" x14ac:dyDescent="0.3">
      <c r="A103" s="40"/>
      <c r="B103" s="40"/>
      <c r="C103" s="40"/>
      <c r="D103" s="40"/>
      <c r="E103" s="40"/>
    </row>
    <row r="104" spans="1:5" x14ac:dyDescent="0.3">
      <c r="A104" s="58"/>
      <c r="B104" s="40"/>
      <c r="C104" s="40"/>
      <c r="D104" s="40"/>
      <c r="E104" s="40"/>
    </row>
    <row r="105" spans="1:5" x14ac:dyDescent="0.3">
      <c r="A105" s="40"/>
      <c r="B105" s="40"/>
      <c r="C105" s="40"/>
      <c r="D105" s="40"/>
      <c r="E105" s="40"/>
    </row>
    <row r="106" spans="1:5" x14ac:dyDescent="0.3">
      <c r="A106" s="98"/>
      <c r="B106" s="40"/>
      <c r="C106" s="40"/>
      <c r="D106" s="40"/>
      <c r="E106" s="40"/>
    </row>
    <row r="107" spans="1:5" x14ac:dyDescent="0.3">
      <c r="A107" s="40"/>
      <c r="B107" s="40"/>
      <c r="C107" s="40"/>
      <c r="D107" s="40"/>
      <c r="E107" s="40"/>
    </row>
    <row r="108" spans="1:5" x14ac:dyDescent="0.3">
      <c r="A108" s="40"/>
      <c r="B108" s="40"/>
      <c r="C108" s="40"/>
      <c r="D108" s="40"/>
      <c r="E108" s="40"/>
    </row>
    <row r="109" spans="1:5" x14ac:dyDescent="0.3">
      <c r="A109" s="40"/>
      <c r="B109" s="40"/>
      <c r="C109" s="40"/>
      <c r="D109" s="40"/>
      <c r="E109" s="40"/>
    </row>
    <row r="110" spans="1:5" x14ac:dyDescent="0.3">
      <c r="A110" s="98"/>
      <c r="B110" s="40"/>
      <c r="C110" s="40"/>
      <c r="D110" s="40"/>
      <c r="E110" s="40"/>
    </row>
    <row r="111" spans="1:5" x14ac:dyDescent="0.3">
      <c r="A111" s="58"/>
      <c r="B111" s="40"/>
      <c r="C111" s="40"/>
      <c r="D111" s="40"/>
      <c r="E111" s="40"/>
    </row>
    <row r="112" spans="1:5" x14ac:dyDescent="0.3">
      <c r="A112" s="58"/>
      <c r="B112" s="40"/>
      <c r="C112" s="40"/>
      <c r="D112" s="40"/>
      <c r="E112" s="40"/>
    </row>
    <row r="113" spans="1:5" x14ac:dyDescent="0.3">
      <c r="A113" s="40"/>
      <c r="B113" s="40"/>
      <c r="C113" s="40"/>
      <c r="D113" s="40"/>
      <c r="E113" s="40"/>
    </row>
    <row r="114" spans="1:5" x14ac:dyDescent="0.3">
      <c r="A114" s="40"/>
      <c r="B114" s="40"/>
      <c r="C114" s="40"/>
      <c r="D114" s="40"/>
      <c r="E114" s="40"/>
    </row>
    <row r="115" spans="1:5" x14ac:dyDescent="0.3">
      <c r="A115" s="40"/>
      <c r="B115" s="40"/>
      <c r="C115" s="40"/>
      <c r="D115" s="40"/>
      <c r="E115" s="40"/>
    </row>
    <row r="116" spans="1:5" x14ac:dyDescent="0.3">
      <c r="A116" s="40"/>
      <c r="B116" s="40"/>
      <c r="C116" s="40"/>
      <c r="D116" s="40"/>
      <c r="E116" s="40"/>
    </row>
    <row r="117" spans="1:5" x14ac:dyDescent="0.3">
      <c r="A117" s="40"/>
      <c r="B117" s="40"/>
      <c r="C117" s="40"/>
      <c r="D117" s="40"/>
      <c r="E117" s="40"/>
    </row>
    <row r="118" spans="1:5" x14ac:dyDescent="0.3">
      <c r="A118" s="40"/>
      <c r="B118" s="40"/>
      <c r="C118" s="40"/>
      <c r="D118" s="40"/>
      <c r="E118" s="40"/>
    </row>
    <row r="119" spans="1:5" x14ac:dyDescent="0.3">
      <c r="A119" s="40"/>
      <c r="B119" s="40"/>
      <c r="C119" s="40"/>
      <c r="D119" s="40"/>
      <c r="E119" s="40"/>
    </row>
    <row r="120" spans="1:5" x14ac:dyDescent="0.3">
      <c r="A120" s="40"/>
      <c r="B120" s="40"/>
      <c r="C120" s="40"/>
      <c r="D120" s="40"/>
      <c r="E120" s="40"/>
    </row>
    <row r="121" spans="1:5" x14ac:dyDescent="0.3">
      <c r="A121" s="58"/>
      <c r="B121" s="40"/>
      <c r="C121" s="40"/>
      <c r="D121" s="40"/>
      <c r="E121" s="40"/>
    </row>
    <row r="122" spans="1:5" x14ac:dyDescent="0.3">
      <c r="A122" s="40"/>
      <c r="B122" s="40"/>
      <c r="C122" s="40"/>
      <c r="D122" s="40"/>
      <c r="E122" s="40"/>
    </row>
    <row r="123" spans="1:5" x14ac:dyDescent="0.3">
      <c r="A123" s="98"/>
      <c r="B123" s="40"/>
      <c r="C123" s="40"/>
      <c r="D123" s="40"/>
      <c r="E123" s="40"/>
    </row>
    <row r="124" spans="1:5" x14ac:dyDescent="0.3">
      <c r="A124" s="40"/>
      <c r="B124" s="40"/>
      <c r="C124" s="40"/>
      <c r="D124" s="40"/>
      <c r="E124" s="40"/>
    </row>
    <row r="125" spans="1:5" x14ac:dyDescent="0.3">
      <c r="A125" s="40"/>
      <c r="B125" s="40"/>
      <c r="C125" s="40"/>
      <c r="D125" s="40"/>
      <c r="E125" s="40"/>
    </row>
    <row r="126" spans="1:5" x14ac:dyDescent="0.3">
      <c r="A126" s="40"/>
      <c r="B126" s="40"/>
      <c r="C126" s="40"/>
      <c r="D126" s="40"/>
      <c r="E126" s="40"/>
    </row>
    <row r="127" spans="1:5" x14ac:dyDescent="0.3">
      <c r="A127" s="98"/>
      <c r="B127" s="40"/>
      <c r="C127" s="40"/>
      <c r="D127" s="40"/>
      <c r="E127" s="40"/>
    </row>
    <row r="128" spans="1:5" x14ac:dyDescent="0.3">
      <c r="A128" s="58"/>
      <c r="B128" s="40"/>
      <c r="C128" s="40"/>
      <c r="D128" s="40"/>
      <c r="E128" s="40"/>
    </row>
    <row r="129" spans="1:5" x14ac:dyDescent="0.3">
      <c r="A129" s="40"/>
      <c r="B129" s="40"/>
      <c r="C129" s="40"/>
      <c r="D129" s="40"/>
      <c r="E129" s="40"/>
    </row>
    <row r="130" spans="1:5" x14ac:dyDescent="0.3">
      <c r="A130" s="40"/>
      <c r="B130" s="40"/>
      <c r="C130" s="40"/>
      <c r="D130" s="40"/>
      <c r="E130" s="40"/>
    </row>
    <row r="131" spans="1:5" x14ac:dyDescent="0.3">
      <c r="A131" s="40"/>
      <c r="B131" s="40"/>
      <c r="C131" s="40"/>
      <c r="D131" s="40"/>
      <c r="E131" s="40"/>
    </row>
    <row r="132" spans="1:5" x14ac:dyDescent="0.3">
      <c r="A132" s="40"/>
      <c r="B132" s="40"/>
      <c r="C132" s="40"/>
      <c r="D132" s="40"/>
      <c r="E132" s="40"/>
    </row>
    <row r="133" spans="1:5" x14ac:dyDescent="0.3">
      <c r="A133" s="40"/>
      <c r="B133" s="40"/>
      <c r="C133" s="40"/>
      <c r="D133" s="40"/>
      <c r="E133" s="40"/>
    </row>
    <row r="134" spans="1:5" x14ac:dyDescent="0.3">
      <c r="A134" s="58"/>
      <c r="B134" s="40"/>
      <c r="C134" s="40"/>
      <c r="D134" s="40"/>
      <c r="E134" s="40"/>
    </row>
    <row r="135" spans="1:5" x14ac:dyDescent="0.3">
      <c r="A135" s="40"/>
      <c r="B135" s="40"/>
      <c r="C135" s="40"/>
      <c r="D135" s="40"/>
      <c r="E135" s="40"/>
    </row>
    <row r="136" spans="1:5" x14ac:dyDescent="0.3">
      <c r="A136" s="98"/>
      <c r="B136" s="40"/>
      <c r="C136" s="40"/>
      <c r="D136" s="40"/>
      <c r="E136" s="40"/>
    </row>
    <row r="137" spans="1:5" x14ac:dyDescent="0.3">
      <c r="A137" s="40"/>
      <c r="B137" s="40"/>
      <c r="C137" s="40"/>
      <c r="D137" s="40"/>
      <c r="E137" s="40"/>
    </row>
    <row r="138" spans="1:5" x14ac:dyDescent="0.3">
      <c r="A138" s="40"/>
      <c r="B138" s="40"/>
      <c r="C138" s="40"/>
      <c r="D138" s="40"/>
      <c r="E138" s="40"/>
    </row>
    <row r="139" spans="1:5" x14ac:dyDescent="0.3">
      <c r="A139" s="40"/>
      <c r="B139" s="40"/>
      <c r="C139" s="40"/>
      <c r="D139" s="40"/>
      <c r="E139" s="40"/>
    </row>
    <row r="140" spans="1:5" x14ac:dyDescent="0.3">
      <c r="A140" s="98"/>
      <c r="B140" s="40"/>
      <c r="C140" s="40"/>
      <c r="D140" s="40"/>
      <c r="E140" s="40"/>
    </row>
    <row r="141" spans="1:5" x14ac:dyDescent="0.3">
      <c r="A141" s="58"/>
      <c r="B141" s="40"/>
      <c r="C141" s="40"/>
      <c r="D141" s="40"/>
      <c r="E141" s="40"/>
    </row>
    <row r="142" spans="1:5" x14ac:dyDescent="0.3">
      <c r="A142" s="40"/>
      <c r="B142" s="40"/>
      <c r="C142" s="40"/>
      <c r="D142" s="40"/>
      <c r="E142" s="40"/>
    </row>
    <row r="143" spans="1:5" x14ac:dyDescent="0.3">
      <c r="A143" s="40"/>
      <c r="B143" s="40"/>
      <c r="C143" s="40"/>
      <c r="D143" s="40"/>
      <c r="E143" s="40"/>
    </row>
    <row r="144" spans="1:5" x14ac:dyDescent="0.3">
      <c r="A144" s="40"/>
      <c r="B144" s="40"/>
      <c r="C144" s="40"/>
      <c r="D144" s="40"/>
      <c r="E144" s="40"/>
    </row>
    <row r="145" spans="1:5" x14ac:dyDescent="0.3">
      <c r="A145" s="40"/>
      <c r="B145" s="40"/>
      <c r="C145" s="40"/>
      <c r="D145" s="40"/>
      <c r="E145" s="40"/>
    </row>
    <row r="146" spans="1:5" x14ac:dyDescent="0.3">
      <c r="A146" s="40"/>
      <c r="B146" s="40"/>
      <c r="C146" s="40"/>
      <c r="D146" s="40"/>
      <c r="E146" s="40"/>
    </row>
    <row r="147" spans="1:5" x14ac:dyDescent="0.3">
      <c r="A147" s="58"/>
      <c r="B147" s="40"/>
      <c r="C147" s="40"/>
      <c r="D147" s="40"/>
      <c r="E147" s="40"/>
    </row>
    <row r="148" spans="1:5" x14ac:dyDescent="0.3">
      <c r="A148" s="58"/>
      <c r="B148" s="40"/>
      <c r="C148" s="40"/>
      <c r="D148" s="40"/>
      <c r="E148" s="40"/>
    </row>
    <row r="149" spans="1:5" x14ac:dyDescent="0.3">
      <c r="A149" s="98"/>
      <c r="B149" s="40"/>
      <c r="C149" s="40"/>
      <c r="D149" s="40"/>
      <c r="E149" s="40"/>
    </row>
    <row r="150" spans="1:5" x14ac:dyDescent="0.3">
      <c r="A150" s="40"/>
      <c r="B150" s="40"/>
      <c r="C150" s="40"/>
      <c r="D150" s="40"/>
      <c r="E150" s="40"/>
    </row>
    <row r="151" spans="1:5" x14ac:dyDescent="0.3">
      <c r="A151" s="40"/>
      <c r="B151" s="40"/>
      <c r="C151" s="40"/>
      <c r="D151" s="40"/>
      <c r="E151" s="40"/>
    </row>
    <row r="152" spans="1:5" x14ac:dyDescent="0.3">
      <c r="A152" s="40"/>
      <c r="B152" s="40"/>
      <c r="C152" s="40"/>
      <c r="D152" s="40"/>
      <c r="E152" s="40"/>
    </row>
    <row r="153" spans="1:5" x14ac:dyDescent="0.3">
      <c r="A153" s="98"/>
      <c r="B153" s="40"/>
      <c r="C153" s="40"/>
      <c r="D153" s="40"/>
      <c r="E153" s="40"/>
    </row>
    <row r="154" spans="1:5" x14ac:dyDescent="0.3">
      <c r="A154" s="58"/>
      <c r="B154" s="40"/>
      <c r="C154" s="40"/>
      <c r="D154" s="40"/>
      <c r="E154" s="40"/>
    </row>
    <row r="155" spans="1:5" x14ac:dyDescent="0.3">
      <c r="A155" s="40"/>
      <c r="B155" s="40"/>
      <c r="C155" s="40"/>
      <c r="D155" s="40"/>
      <c r="E155" s="40"/>
    </row>
    <row r="156" spans="1:5" x14ac:dyDescent="0.3">
      <c r="A156" s="40"/>
      <c r="B156" s="40"/>
      <c r="C156" s="40"/>
      <c r="D156" s="40"/>
      <c r="E156" s="40"/>
    </row>
    <row r="157" spans="1:5" x14ac:dyDescent="0.3">
      <c r="A157" s="40"/>
      <c r="B157" s="40"/>
      <c r="C157" s="40"/>
      <c r="D157" s="40"/>
      <c r="E157" s="40"/>
    </row>
    <row r="158" spans="1:5" x14ac:dyDescent="0.3">
      <c r="A158" s="40"/>
      <c r="B158" s="40"/>
      <c r="C158" s="40"/>
      <c r="D158" s="40"/>
      <c r="E158" s="40"/>
    </row>
    <row r="159" spans="1:5" x14ac:dyDescent="0.3">
      <c r="A159" s="40"/>
      <c r="B159" s="40"/>
      <c r="C159" s="40"/>
      <c r="D159" s="40"/>
      <c r="E159" s="40"/>
    </row>
    <row r="160" spans="1:5" x14ac:dyDescent="0.3">
      <c r="A160" s="40"/>
      <c r="B160" s="40"/>
      <c r="C160" s="40"/>
      <c r="D160" s="40"/>
      <c r="E160" s="40"/>
    </row>
    <row r="161" spans="1:5" x14ac:dyDescent="0.3">
      <c r="A161" s="40"/>
      <c r="B161" s="40"/>
      <c r="C161" s="40"/>
      <c r="D161" s="40"/>
      <c r="E161" s="40"/>
    </row>
    <row r="162" spans="1:5" x14ac:dyDescent="0.3">
      <c r="A162" s="40"/>
      <c r="B162" s="40"/>
      <c r="C162" s="40"/>
      <c r="D162" s="40"/>
      <c r="E162" s="40"/>
    </row>
    <row r="163" spans="1:5" x14ac:dyDescent="0.3">
      <c r="A163" s="40"/>
      <c r="B163" s="40"/>
      <c r="C163" s="40"/>
      <c r="D163" s="40"/>
      <c r="E163" s="40"/>
    </row>
    <row r="164" spans="1:5" x14ac:dyDescent="0.3">
      <c r="A164" s="40"/>
      <c r="B164" s="40"/>
      <c r="C164" s="40"/>
      <c r="D164" s="40"/>
      <c r="E164" s="40"/>
    </row>
    <row r="165" spans="1:5" x14ac:dyDescent="0.3">
      <c r="A165" s="40"/>
      <c r="B165" s="40"/>
      <c r="C165" s="40"/>
      <c r="D165" s="40"/>
      <c r="E165" s="40"/>
    </row>
    <row r="166" spans="1:5" x14ac:dyDescent="0.3">
      <c r="A166" s="40"/>
      <c r="B166" s="40"/>
      <c r="C166" s="40"/>
      <c r="D166" s="40"/>
      <c r="E166" s="40"/>
    </row>
    <row r="167" spans="1:5" x14ac:dyDescent="0.3">
      <c r="A167" s="40"/>
      <c r="B167" s="40"/>
      <c r="C167" s="40"/>
      <c r="D167" s="40"/>
      <c r="E167" s="40"/>
    </row>
    <row r="168" spans="1:5" x14ac:dyDescent="0.3">
      <c r="A168" s="40"/>
      <c r="B168" s="40"/>
      <c r="C168" s="40"/>
      <c r="D168" s="40"/>
      <c r="E168" s="40"/>
    </row>
    <row r="169" spans="1:5" x14ac:dyDescent="0.3">
      <c r="A169" s="40"/>
      <c r="B169" s="40"/>
      <c r="C169" s="40"/>
      <c r="D169" s="40"/>
      <c r="E169" s="40"/>
    </row>
    <row r="170" spans="1:5" x14ac:dyDescent="0.3">
      <c r="A170" s="40"/>
      <c r="B170" s="40"/>
      <c r="C170" s="40"/>
      <c r="D170" s="40"/>
      <c r="E170" s="40"/>
    </row>
    <row r="171" spans="1:5" x14ac:dyDescent="0.3">
      <c r="A171" s="40"/>
      <c r="B171" s="40"/>
      <c r="C171" s="40"/>
      <c r="D171" s="40"/>
      <c r="E171" s="40"/>
    </row>
    <row r="172" spans="1:5" x14ac:dyDescent="0.3">
      <c r="A172" s="40"/>
      <c r="B172" s="40"/>
      <c r="C172" s="40"/>
      <c r="D172" s="40"/>
      <c r="E172" s="40"/>
    </row>
    <row r="173" spans="1:5" x14ac:dyDescent="0.3">
      <c r="A173" s="40"/>
      <c r="B173" s="40"/>
      <c r="C173" s="40"/>
      <c r="D173" s="40"/>
      <c r="E173" s="40"/>
    </row>
    <row r="174" spans="1:5" x14ac:dyDescent="0.3">
      <c r="A174" s="40"/>
      <c r="B174" s="40"/>
      <c r="C174" s="40"/>
      <c r="D174" s="40"/>
      <c r="E174" s="40"/>
    </row>
    <row r="175" spans="1:5" x14ac:dyDescent="0.3">
      <c r="A175" s="40"/>
      <c r="B175" s="40"/>
      <c r="C175" s="40"/>
      <c r="D175" s="40"/>
      <c r="E175" s="40"/>
    </row>
    <row r="176" spans="1:5" x14ac:dyDescent="0.3">
      <c r="A176" s="40"/>
      <c r="B176" s="40"/>
      <c r="C176" s="40"/>
      <c r="D176" s="40"/>
      <c r="E176" s="40"/>
    </row>
    <row r="177" spans="1:5" x14ac:dyDescent="0.3">
      <c r="A177" s="40"/>
      <c r="B177" s="40"/>
      <c r="C177" s="40"/>
      <c r="D177" s="40"/>
      <c r="E177" s="40"/>
    </row>
  </sheetData>
  <mergeCells count="1">
    <mergeCell ref="L8:M8"/>
  </mergeCells>
  <phoneticPr fontId="0" type="noConversion"/>
  <printOptions headings="1"/>
  <pageMargins left="0.7" right="0.7" top="0.75" bottom="0.75" header="0.3" footer="0.3"/>
  <pageSetup scale="3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9DC3-AD5E-4F97-930E-D70EA6B39EE7}">
  <sheetPr>
    <pageSetUpPr fitToPage="1"/>
  </sheetPr>
  <dimension ref="A1:AR102"/>
  <sheetViews>
    <sheetView showWhiteSpace="0" zoomScaleNormal="100" workbookViewId="0">
      <selection activeCell="G14" sqref="G14"/>
    </sheetView>
  </sheetViews>
  <sheetFormatPr defaultColWidth="9.109375" defaultRowHeight="13.2" x14ac:dyDescent="0.25"/>
  <cols>
    <col min="1" max="1" width="48.6640625" style="2" customWidth="1"/>
    <col min="2" max="2" width="14.5546875" style="2" customWidth="1"/>
    <col min="3" max="3" width="12.109375" style="2" customWidth="1"/>
    <col min="4" max="4" width="14.109375" style="2" customWidth="1"/>
    <col min="5" max="5" width="13.5546875" style="2" customWidth="1"/>
    <col min="6" max="7" width="12.109375" style="2" customWidth="1"/>
    <col min="8" max="8" width="15" style="2" customWidth="1"/>
    <col min="9" max="9" width="12.5546875" style="2" customWidth="1"/>
    <col min="10" max="10" width="11.109375" style="2" customWidth="1"/>
    <col min="11" max="11" width="14" style="2" customWidth="1"/>
    <col min="12" max="12" width="15.88671875" style="2" customWidth="1"/>
    <col min="13" max="13" width="13.33203125" style="2" customWidth="1"/>
    <col min="14" max="14" width="13.109375" style="2" customWidth="1"/>
    <col min="15" max="15" width="13.5546875" style="2" customWidth="1"/>
    <col min="16" max="16" width="15" style="2" customWidth="1"/>
    <col min="17" max="17" width="12.109375" style="2" customWidth="1"/>
    <col min="18" max="18" width="14" style="2" customWidth="1"/>
    <col min="19" max="20" width="13.109375" style="2" customWidth="1"/>
    <col min="21" max="21" width="14.6640625" style="2" customWidth="1"/>
    <col min="22" max="22" width="13.109375" style="2" customWidth="1"/>
    <col min="23" max="23" width="14.33203125" style="2" customWidth="1"/>
    <col min="24" max="24" width="14.44140625" style="2" customWidth="1"/>
    <col min="25" max="25" width="12.88671875" style="2" customWidth="1"/>
    <col min="26" max="26" width="12.6640625" style="2" customWidth="1"/>
    <col min="27" max="27" width="20.88671875" style="2" customWidth="1"/>
    <col min="28" max="28" width="11.88671875" style="2" customWidth="1"/>
    <col min="29" max="29" width="13.33203125" style="2" customWidth="1"/>
    <col min="30" max="16384" width="9.109375" style="2"/>
  </cols>
  <sheetData>
    <row r="1" spans="1:44" ht="14.4" x14ac:dyDescent="0.3">
      <c r="A1" s="7" t="s">
        <v>21</v>
      </c>
      <c r="B1" s="203" t="str">
        <f>'2023 Eligible Recovery Summary '!C1</f>
        <v>0/0/0000</v>
      </c>
      <c r="C1" s="49"/>
      <c r="D1" s="49"/>
      <c r="E1" s="221"/>
      <c r="F1" s="229"/>
      <c r="G1" s="4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38"/>
      <c r="AL1" s="38"/>
      <c r="AM1" s="38"/>
      <c r="AN1" s="38"/>
      <c r="AO1" s="38"/>
      <c r="AP1" s="38"/>
      <c r="AQ1" s="38"/>
      <c r="AR1" s="38"/>
    </row>
    <row r="2" spans="1:44" ht="14.4" x14ac:dyDescent="0.3">
      <c r="A2" s="5" t="s">
        <v>22</v>
      </c>
      <c r="B2" s="39">
        <f>'2023 Eligible Recovery Summary '!C2</f>
        <v>0</v>
      </c>
      <c r="C2" s="40"/>
      <c r="D2" s="40"/>
      <c r="E2" s="41"/>
      <c r="F2" s="229"/>
      <c r="G2" s="4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38"/>
      <c r="AL2" s="38"/>
      <c r="AM2" s="38"/>
      <c r="AN2" s="38"/>
      <c r="AO2" s="38"/>
      <c r="AP2" s="38"/>
      <c r="AQ2" s="38"/>
      <c r="AR2" s="38"/>
    </row>
    <row r="3" spans="1:44" ht="14.4" x14ac:dyDescent="0.3">
      <c r="A3" s="5" t="s">
        <v>24</v>
      </c>
      <c r="B3" s="39">
        <f>'2023 Eligible Recovery Summary '!C3</f>
        <v>0</v>
      </c>
      <c r="C3" s="40"/>
      <c r="D3" s="40"/>
      <c r="E3" s="41"/>
      <c r="F3" s="229"/>
      <c r="G3" s="4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38"/>
      <c r="AL3" s="38"/>
      <c r="AM3" s="38"/>
      <c r="AN3" s="38"/>
      <c r="AO3" s="38"/>
      <c r="AP3" s="38"/>
      <c r="AQ3" s="38"/>
      <c r="AR3" s="38"/>
    </row>
    <row r="4" spans="1:44" ht="15" thickBot="1" x14ac:dyDescent="0.35">
      <c r="A4" s="8" t="s">
        <v>23</v>
      </c>
      <c r="B4" s="42">
        <f>'2023 RoR ILEC Interstate Rates'!C4</f>
        <v>0</v>
      </c>
      <c r="C4" s="43"/>
      <c r="D4" s="43"/>
      <c r="E4" s="44"/>
      <c r="F4" s="229"/>
      <c r="G4" s="4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38"/>
      <c r="AL4" s="38"/>
      <c r="AM4" s="38"/>
      <c r="AN4" s="38"/>
      <c r="AO4" s="38"/>
      <c r="AP4" s="38"/>
      <c r="AQ4" s="38"/>
      <c r="AR4" s="38"/>
    </row>
    <row r="5" spans="1:44" ht="14.4" x14ac:dyDescent="0.3">
      <c r="A5" s="9"/>
      <c r="B5" s="39"/>
      <c r="C5" s="40"/>
      <c r="D5" s="40"/>
      <c r="E5" s="40"/>
      <c r="F5" s="40"/>
      <c r="G5" s="4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38"/>
      <c r="AL5" s="38"/>
      <c r="AM5" s="38"/>
      <c r="AN5" s="38"/>
      <c r="AO5" s="38"/>
      <c r="AP5" s="38"/>
      <c r="AQ5" s="38"/>
      <c r="AR5" s="38"/>
    </row>
    <row r="6" spans="1:44" ht="15" thickBot="1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38"/>
      <c r="AL6" s="38"/>
      <c r="AM6" s="38"/>
      <c r="AN6" s="38"/>
      <c r="AO6" s="38"/>
      <c r="AP6" s="38"/>
      <c r="AQ6" s="38"/>
      <c r="AR6" s="38"/>
    </row>
    <row r="7" spans="1:44" ht="15" thickBot="1" x14ac:dyDescent="0.35">
      <c r="A7" s="228" t="s">
        <v>118</v>
      </c>
      <c r="B7" s="226"/>
      <c r="C7" s="226"/>
      <c r="D7" s="261"/>
      <c r="E7" s="261"/>
      <c r="F7" s="261"/>
      <c r="G7" s="262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38"/>
      <c r="AL7" s="38"/>
      <c r="AM7" s="38"/>
      <c r="AN7" s="38"/>
      <c r="AO7" s="38"/>
      <c r="AP7" s="38"/>
      <c r="AQ7" s="38"/>
      <c r="AR7" s="38"/>
    </row>
    <row r="8" spans="1:44" ht="15" thickBot="1" x14ac:dyDescent="0.35">
      <c r="B8" s="257" t="s">
        <v>236</v>
      </c>
      <c r="C8" s="258"/>
      <c r="D8" s="180" t="s">
        <v>158</v>
      </c>
      <c r="E8" s="183"/>
      <c r="F8" s="180" t="s">
        <v>220</v>
      </c>
      <c r="G8" s="183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38"/>
      <c r="AL8" s="38"/>
      <c r="AM8" s="38"/>
      <c r="AN8" s="38"/>
      <c r="AO8" s="38"/>
      <c r="AP8" s="38"/>
      <c r="AQ8" s="38"/>
      <c r="AR8" s="38"/>
    </row>
    <row r="9" spans="1:44" ht="14.4" x14ac:dyDescent="0.3">
      <c r="A9" s="207" t="s">
        <v>44</v>
      </c>
      <c r="B9" s="230" t="s">
        <v>196</v>
      </c>
      <c r="C9" s="53">
        <f>C23</f>
        <v>0</v>
      </c>
      <c r="D9" s="52" t="s">
        <v>197</v>
      </c>
      <c r="E9" s="53">
        <f>D23</f>
        <v>0</v>
      </c>
      <c r="F9" s="370" t="s">
        <v>198</v>
      </c>
      <c r="G9" s="53">
        <f>E23</f>
        <v>0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1"/>
      <c r="AC9" s="50"/>
      <c r="AD9" s="50"/>
      <c r="AE9" s="50"/>
      <c r="AF9" s="50"/>
      <c r="AG9" s="50"/>
      <c r="AH9" s="50"/>
      <c r="AI9" s="50"/>
      <c r="AJ9" s="50"/>
      <c r="AK9" s="38"/>
      <c r="AL9" s="38"/>
      <c r="AM9" s="38"/>
      <c r="AN9" s="38"/>
      <c r="AO9" s="38"/>
      <c r="AP9" s="38"/>
      <c r="AQ9" s="38"/>
      <c r="AR9" s="38"/>
    </row>
    <row r="10" spans="1:44" ht="14.4" x14ac:dyDescent="0.3">
      <c r="A10" s="208" t="s">
        <v>193</v>
      </c>
      <c r="B10" s="34" t="s">
        <v>34</v>
      </c>
      <c r="C10" s="54"/>
      <c r="D10" s="282" t="s">
        <v>47</v>
      </c>
      <c r="E10" s="418" t="s">
        <v>247</v>
      </c>
      <c r="F10" s="282" t="s">
        <v>47</v>
      </c>
      <c r="G10" s="198" t="s">
        <v>47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1"/>
      <c r="AC10" s="50"/>
      <c r="AD10" s="50"/>
      <c r="AE10" s="50"/>
      <c r="AF10" s="50"/>
      <c r="AG10" s="50"/>
      <c r="AH10" s="50"/>
      <c r="AI10" s="50"/>
      <c r="AJ10" s="50"/>
      <c r="AK10" s="38"/>
      <c r="AL10" s="38"/>
      <c r="AM10" s="38"/>
      <c r="AN10" s="38"/>
      <c r="AO10" s="38"/>
      <c r="AP10" s="38"/>
      <c r="AQ10" s="38"/>
      <c r="AR10" s="38"/>
    </row>
    <row r="11" spans="1:44" ht="14.4" x14ac:dyDescent="0.3">
      <c r="A11" s="208" t="s">
        <v>45</v>
      </c>
      <c r="B11" s="231" t="s">
        <v>199</v>
      </c>
      <c r="C11" s="55">
        <f>C29</f>
        <v>0</v>
      </c>
      <c r="D11" s="52" t="s">
        <v>200</v>
      </c>
      <c r="E11" s="55">
        <f>D29</f>
        <v>0</v>
      </c>
      <c r="F11" s="371" t="s">
        <v>201</v>
      </c>
      <c r="G11" s="55">
        <f>E29</f>
        <v>0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38"/>
      <c r="AL11" s="38"/>
      <c r="AM11" s="38"/>
      <c r="AN11" s="38"/>
      <c r="AO11" s="38"/>
      <c r="AP11" s="38"/>
      <c r="AQ11" s="38"/>
      <c r="AR11" s="38"/>
    </row>
    <row r="12" spans="1:44" ht="15" thickBot="1" x14ac:dyDescent="0.35">
      <c r="A12" s="208" t="s">
        <v>194</v>
      </c>
      <c r="B12" s="34" t="s">
        <v>5</v>
      </c>
      <c r="C12" s="56"/>
      <c r="D12" s="282" t="s">
        <v>47</v>
      </c>
      <c r="E12" s="419" t="s">
        <v>247</v>
      </c>
      <c r="F12" s="282" t="s">
        <v>47</v>
      </c>
      <c r="G12" s="296" t="s">
        <v>47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38"/>
      <c r="AL12" s="38"/>
      <c r="AM12" s="38"/>
      <c r="AN12" s="38"/>
      <c r="AO12" s="38"/>
      <c r="AP12" s="38"/>
      <c r="AQ12" s="38"/>
      <c r="AR12" s="38"/>
    </row>
    <row r="13" spans="1:44" ht="15" thickBot="1" x14ac:dyDescent="0.35">
      <c r="A13" s="372" t="s">
        <v>46</v>
      </c>
      <c r="B13" s="373" t="s">
        <v>195</v>
      </c>
      <c r="C13" s="374">
        <f>C9+C10-C11-C12</f>
        <v>0</v>
      </c>
      <c r="D13" s="375" t="s">
        <v>248</v>
      </c>
      <c r="E13" s="374">
        <f>E9-E11</f>
        <v>0</v>
      </c>
      <c r="F13" s="375" t="s">
        <v>202</v>
      </c>
      <c r="G13" s="374">
        <f>G9-G11</f>
        <v>0</v>
      </c>
      <c r="N13" s="50"/>
      <c r="O13" s="311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38"/>
      <c r="AL13" s="38"/>
      <c r="AM13" s="38"/>
      <c r="AN13" s="38"/>
      <c r="AO13" s="38"/>
      <c r="AP13" s="38"/>
      <c r="AQ13" s="38"/>
      <c r="AR13" s="38"/>
    </row>
    <row r="14" spans="1:44" ht="14.4" x14ac:dyDescent="0.3">
      <c r="A14" s="312"/>
      <c r="B14" s="313"/>
      <c r="C14" s="4"/>
      <c r="D14" s="313"/>
      <c r="E14" s="4"/>
      <c r="F14" s="313"/>
      <c r="G14" s="4"/>
      <c r="N14" s="50"/>
      <c r="O14" s="311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38"/>
      <c r="AL14" s="38"/>
      <c r="AM14" s="38"/>
      <c r="AN14" s="38"/>
      <c r="AO14" s="38"/>
      <c r="AP14" s="38"/>
      <c r="AQ14" s="38"/>
      <c r="AR14" s="38"/>
    </row>
    <row r="15" spans="1:44" ht="15" thickBot="1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312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38"/>
      <c r="AL15" s="38"/>
      <c r="AM15" s="38"/>
      <c r="AN15" s="38"/>
      <c r="AO15" s="38"/>
      <c r="AP15" s="38"/>
      <c r="AQ15" s="38"/>
      <c r="AR15" s="38"/>
    </row>
    <row r="16" spans="1:44" ht="15" customHeight="1" thickBot="1" x14ac:dyDescent="0.35">
      <c r="A16" s="228" t="s">
        <v>135</v>
      </c>
      <c r="B16" s="226"/>
      <c r="C16" s="226"/>
      <c r="D16" s="366"/>
      <c r="E16" s="227"/>
      <c r="F16" s="312"/>
      <c r="G16" s="312"/>
      <c r="H16" s="312"/>
      <c r="I16" s="312"/>
      <c r="N16" s="311"/>
      <c r="O16" s="311"/>
      <c r="P16" s="311"/>
      <c r="T16" s="311"/>
      <c r="U16" s="311"/>
      <c r="X16" s="312"/>
      <c r="Y16" s="312"/>
      <c r="Z16" s="311"/>
      <c r="AA16" s="311"/>
      <c r="AB16" s="311"/>
      <c r="AD16" s="50"/>
      <c r="AE16" s="50"/>
      <c r="AF16" s="50"/>
      <c r="AG16" s="50"/>
      <c r="AH16" s="50"/>
      <c r="AI16" s="50"/>
      <c r="AJ16" s="50"/>
      <c r="AK16" s="38"/>
      <c r="AL16" s="38"/>
      <c r="AM16" s="38"/>
      <c r="AN16" s="38"/>
      <c r="AO16" s="38"/>
      <c r="AP16" s="38"/>
      <c r="AQ16" s="38"/>
      <c r="AR16" s="38"/>
    </row>
    <row r="17" spans="1:44" ht="72.599999999999994" thickBot="1" x14ac:dyDescent="0.35">
      <c r="A17" s="317" t="s">
        <v>219</v>
      </c>
      <c r="B17" s="149" t="s">
        <v>0</v>
      </c>
      <c r="C17" s="321" t="s">
        <v>134</v>
      </c>
      <c r="D17" s="322" t="s">
        <v>189</v>
      </c>
      <c r="E17" s="357" t="s">
        <v>249</v>
      </c>
      <c r="F17" s="309"/>
      <c r="G17" s="309"/>
      <c r="H17" s="309"/>
      <c r="I17" s="309"/>
      <c r="N17" s="336"/>
      <c r="O17" s="336"/>
      <c r="P17" s="336"/>
      <c r="Z17" s="309"/>
      <c r="AB17" s="309"/>
      <c r="AD17" s="50"/>
      <c r="AE17" s="50"/>
      <c r="AF17" s="50"/>
      <c r="AG17" s="50"/>
      <c r="AH17" s="50"/>
      <c r="AI17" s="50"/>
      <c r="AJ17" s="50"/>
      <c r="AK17" s="38"/>
      <c r="AL17" s="38"/>
      <c r="AM17" s="38"/>
      <c r="AN17" s="38"/>
      <c r="AO17" s="38"/>
      <c r="AP17" s="38"/>
      <c r="AQ17" s="38"/>
      <c r="AR17" s="38"/>
    </row>
    <row r="18" spans="1:44" ht="30.75" customHeight="1" thickBot="1" x14ac:dyDescent="0.35">
      <c r="A18" s="319"/>
      <c r="B18" s="320" t="s">
        <v>5</v>
      </c>
      <c r="C18" s="361" t="s">
        <v>133</v>
      </c>
      <c r="D18" s="323" t="s">
        <v>190</v>
      </c>
      <c r="E18" s="358" t="s">
        <v>250</v>
      </c>
      <c r="F18" s="57"/>
      <c r="G18" s="57"/>
      <c r="H18" s="57"/>
      <c r="I18" s="57"/>
      <c r="N18" s="313"/>
      <c r="O18" s="336"/>
      <c r="P18" s="336"/>
      <c r="U18" s="57"/>
      <c r="Z18" s="57"/>
      <c r="AB18" s="57"/>
      <c r="AD18" s="50"/>
      <c r="AE18" s="50"/>
      <c r="AF18" s="50"/>
      <c r="AG18" s="50"/>
      <c r="AH18" s="50"/>
      <c r="AI18" s="50"/>
      <c r="AJ18" s="50"/>
      <c r="AK18" s="38"/>
      <c r="AL18" s="38"/>
      <c r="AM18" s="38"/>
      <c r="AN18" s="38"/>
      <c r="AO18" s="38"/>
      <c r="AP18" s="38"/>
      <c r="AQ18" s="38"/>
      <c r="AR18" s="38"/>
    </row>
    <row r="19" spans="1:44" ht="14.4" x14ac:dyDescent="0.3">
      <c r="A19" s="333" t="s">
        <v>38</v>
      </c>
      <c r="B19" s="362"/>
      <c r="C19" s="429">
        <f>0.95^10*B19</f>
        <v>0</v>
      </c>
      <c r="D19" s="430">
        <f>0.95^11*B19</f>
        <v>0</v>
      </c>
      <c r="E19" s="431">
        <f>0.95^12*B19</f>
        <v>0</v>
      </c>
      <c r="F19" s="4"/>
      <c r="G19" s="359"/>
      <c r="H19" s="4"/>
      <c r="I19" s="4"/>
      <c r="N19" s="45"/>
      <c r="O19" s="46"/>
      <c r="P19" s="45"/>
      <c r="U19" s="4"/>
      <c r="Z19" s="46"/>
      <c r="AB19" s="4"/>
      <c r="AD19" s="50"/>
      <c r="AE19" s="50"/>
      <c r="AF19" s="50"/>
      <c r="AG19" s="50"/>
      <c r="AH19" s="50"/>
      <c r="AI19" s="50"/>
      <c r="AJ19" s="50"/>
      <c r="AK19" s="38"/>
      <c r="AL19" s="38"/>
      <c r="AM19" s="38"/>
      <c r="AN19" s="38"/>
      <c r="AO19" s="38"/>
      <c r="AP19" s="38"/>
      <c r="AQ19" s="38"/>
      <c r="AR19" s="38"/>
    </row>
    <row r="20" spans="1:44" ht="14.4" x14ac:dyDescent="0.3">
      <c r="A20" s="334" t="s">
        <v>37</v>
      </c>
      <c r="B20" s="363"/>
      <c r="C20" s="426">
        <f t="shared" ref="C20:C22" si="0">0.95^10*B20</f>
        <v>0</v>
      </c>
      <c r="D20" s="427">
        <f t="shared" ref="D20:D22" si="1">0.95^11*B20</f>
        <v>0</v>
      </c>
      <c r="E20" s="428">
        <f t="shared" ref="E20:E22" si="2">0.95^12*B20</f>
        <v>0</v>
      </c>
      <c r="F20" s="4"/>
      <c r="G20" s="359"/>
      <c r="H20" s="4"/>
      <c r="I20" s="4"/>
      <c r="N20" s="45"/>
      <c r="O20" s="46"/>
      <c r="P20" s="45"/>
      <c r="U20" s="4"/>
      <c r="Z20" s="46"/>
      <c r="AB20" s="4"/>
      <c r="AD20" s="50"/>
      <c r="AE20" s="50"/>
      <c r="AF20" s="50"/>
      <c r="AG20" s="50"/>
      <c r="AH20" s="50"/>
      <c r="AI20" s="50"/>
      <c r="AJ20" s="50"/>
      <c r="AK20" s="38"/>
      <c r="AL20" s="38"/>
      <c r="AM20" s="38"/>
      <c r="AN20" s="38"/>
      <c r="AO20" s="38"/>
      <c r="AP20" s="38"/>
      <c r="AQ20" s="38"/>
      <c r="AR20" s="38"/>
    </row>
    <row r="21" spans="1:44" ht="14.4" x14ac:dyDescent="0.3">
      <c r="A21" s="334" t="s">
        <v>36</v>
      </c>
      <c r="B21" s="364"/>
      <c r="C21" s="421">
        <f t="shared" si="0"/>
        <v>0</v>
      </c>
      <c r="D21" s="422">
        <f t="shared" si="1"/>
        <v>0</v>
      </c>
      <c r="E21" s="55">
        <f t="shared" si="2"/>
        <v>0</v>
      </c>
      <c r="F21" s="4"/>
      <c r="G21" s="359"/>
      <c r="H21" s="4"/>
      <c r="I21" s="4"/>
      <c r="N21" s="45"/>
      <c r="O21" s="46"/>
      <c r="P21" s="45"/>
      <c r="U21" s="4"/>
      <c r="Z21" s="46"/>
      <c r="AB21" s="4"/>
      <c r="AD21" s="50"/>
      <c r="AE21" s="50"/>
      <c r="AF21" s="50"/>
      <c r="AG21" s="50"/>
      <c r="AH21" s="50"/>
      <c r="AI21" s="50"/>
      <c r="AJ21" s="50"/>
      <c r="AK21" s="38"/>
      <c r="AL21" s="38"/>
      <c r="AM21" s="38"/>
      <c r="AN21" s="38"/>
      <c r="AO21" s="38"/>
      <c r="AP21" s="38"/>
      <c r="AQ21" s="38"/>
      <c r="AR21" s="38"/>
    </row>
    <row r="22" spans="1:44" ht="15" thickBot="1" x14ac:dyDescent="0.35">
      <c r="A22" s="335" t="s">
        <v>70</v>
      </c>
      <c r="B22" s="365"/>
      <c r="C22" s="423">
        <f t="shared" si="0"/>
        <v>0</v>
      </c>
      <c r="D22" s="424">
        <f t="shared" si="1"/>
        <v>0</v>
      </c>
      <c r="E22" s="425">
        <f t="shared" si="2"/>
        <v>0</v>
      </c>
      <c r="F22" s="4"/>
      <c r="G22" s="359"/>
      <c r="H22" s="4"/>
      <c r="I22" s="4"/>
      <c r="N22" s="45"/>
      <c r="O22" s="46"/>
      <c r="P22" s="45"/>
      <c r="U22" s="4"/>
      <c r="Z22" s="46"/>
      <c r="AB22" s="4"/>
      <c r="AD22" s="50"/>
      <c r="AE22" s="50"/>
      <c r="AF22" s="50"/>
      <c r="AG22" s="50"/>
      <c r="AH22" s="50"/>
      <c r="AI22" s="50"/>
      <c r="AJ22" s="50"/>
      <c r="AK22" s="38"/>
      <c r="AL22" s="38"/>
      <c r="AM22" s="38"/>
      <c r="AN22" s="38"/>
      <c r="AO22" s="38"/>
      <c r="AP22" s="38"/>
      <c r="AQ22" s="38"/>
      <c r="AR22" s="38"/>
    </row>
    <row r="23" spans="1:44" ht="15" thickBot="1" x14ac:dyDescent="0.35">
      <c r="A23" s="328" t="s">
        <v>19</v>
      </c>
      <c r="B23" s="332">
        <f>SUM(B19:B22)</f>
        <v>0</v>
      </c>
      <c r="C23" s="331">
        <f>SUM(C19:C22)</f>
        <v>0</v>
      </c>
      <c r="D23" s="420">
        <f>SUM(D19:D22)</f>
        <v>0</v>
      </c>
      <c r="E23" s="310">
        <f>SUM(E19:E22)</f>
        <v>0</v>
      </c>
      <c r="F23" s="4"/>
      <c r="G23" s="360"/>
      <c r="H23" s="4"/>
      <c r="I23" s="4"/>
      <c r="N23" s="4"/>
      <c r="O23" s="46"/>
      <c r="P23" s="45"/>
      <c r="U23" s="4"/>
      <c r="Z23" s="46"/>
      <c r="AB23" s="4"/>
      <c r="AD23" s="50"/>
      <c r="AE23" s="50"/>
      <c r="AF23" s="50"/>
      <c r="AG23" s="50"/>
      <c r="AH23" s="50"/>
      <c r="AI23" s="50"/>
      <c r="AJ23" s="50"/>
      <c r="AK23" s="38"/>
      <c r="AL23" s="38"/>
      <c r="AM23" s="38"/>
      <c r="AN23" s="38"/>
      <c r="AO23" s="38"/>
      <c r="AP23" s="38"/>
      <c r="AQ23" s="38"/>
      <c r="AR23" s="38"/>
    </row>
    <row r="24" spans="1:44" ht="14.4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38"/>
      <c r="AL24" s="38"/>
      <c r="AM24" s="38"/>
      <c r="AN24" s="38"/>
      <c r="AO24" s="38"/>
      <c r="AP24" s="38"/>
      <c r="AQ24" s="38"/>
      <c r="AR24" s="38"/>
    </row>
    <row r="25" spans="1:44" ht="15" thickBot="1" x14ac:dyDescent="0.3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38"/>
      <c r="AL25" s="38"/>
      <c r="AM25" s="38"/>
      <c r="AN25" s="38"/>
      <c r="AO25" s="38"/>
      <c r="AP25" s="38"/>
      <c r="AQ25" s="38"/>
      <c r="AR25" s="38"/>
    </row>
    <row r="26" spans="1:44" ht="15" customHeight="1" thickBot="1" x14ac:dyDescent="0.35">
      <c r="A26" s="228" t="s">
        <v>252</v>
      </c>
      <c r="B26" s="226"/>
      <c r="C26" s="226"/>
      <c r="D26" s="226"/>
      <c r="E26" s="227"/>
      <c r="F26" s="312"/>
      <c r="G26" s="312"/>
      <c r="H26" s="312"/>
      <c r="I26" s="312"/>
      <c r="J26" s="312"/>
      <c r="K26" s="368"/>
      <c r="L26" s="312"/>
      <c r="M26" s="311"/>
      <c r="N26" s="311"/>
      <c r="O26" s="311"/>
      <c r="P26" s="311"/>
      <c r="Q26" s="312"/>
      <c r="R26" s="312"/>
      <c r="S26" s="312"/>
      <c r="AB26" s="50"/>
      <c r="AC26" s="50"/>
      <c r="AD26" s="50"/>
      <c r="AE26" s="50"/>
      <c r="AF26" s="50"/>
      <c r="AG26" s="50"/>
      <c r="AH26" s="50"/>
      <c r="AI26" s="50"/>
      <c r="AJ26" s="50"/>
      <c r="AK26" s="38"/>
      <c r="AL26" s="38"/>
      <c r="AM26" s="38"/>
      <c r="AN26" s="38"/>
      <c r="AO26" s="38"/>
      <c r="AP26" s="38"/>
      <c r="AQ26" s="38"/>
      <c r="AR26" s="38"/>
    </row>
    <row r="27" spans="1:44" ht="72.599999999999994" thickBot="1" x14ac:dyDescent="0.35">
      <c r="A27" s="317" t="s">
        <v>26</v>
      </c>
      <c r="B27" s="149" t="s">
        <v>30</v>
      </c>
      <c r="C27" s="327" t="s">
        <v>191</v>
      </c>
      <c r="D27" s="327" t="s">
        <v>192</v>
      </c>
      <c r="E27" s="318" t="s">
        <v>251</v>
      </c>
      <c r="F27" s="309"/>
      <c r="G27" s="309"/>
      <c r="H27" s="314"/>
      <c r="M27" s="336"/>
      <c r="N27" s="336"/>
      <c r="O27" s="336"/>
      <c r="Q27" s="309"/>
      <c r="R27" s="314"/>
      <c r="AB27" s="50"/>
      <c r="AC27" s="50"/>
      <c r="AD27" s="50"/>
      <c r="AE27" s="50"/>
      <c r="AF27" s="50"/>
      <c r="AG27" s="50"/>
      <c r="AH27" s="50"/>
      <c r="AI27" s="50"/>
      <c r="AJ27" s="50"/>
      <c r="AK27" s="38"/>
      <c r="AL27" s="38"/>
      <c r="AM27" s="38"/>
      <c r="AN27" s="38"/>
      <c r="AO27" s="38"/>
      <c r="AP27" s="38"/>
      <c r="AQ27" s="38"/>
      <c r="AR27" s="38"/>
    </row>
    <row r="28" spans="1:44" ht="15" thickBot="1" x14ac:dyDescent="0.35">
      <c r="A28" s="319"/>
      <c r="B28" s="320" t="s">
        <v>57</v>
      </c>
      <c r="C28" s="318" t="s">
        <v>133</v>
      </c>
      <c r="D28" s="323" t="s">
        <v>190</v>
      </c>
      <c r="E28" s="318" t="s">
        <v>250</v>
      </c>
      <c r="F28" s="57"/>
      <c r="G28" s="57"/>
      <c r="H28" s="57"/>
      <c r="M28" s="313"/>
      <c r="N28" s="13"/>
      <c r="O28" s="336"/>
      <c r="Q28" s="57"/>
      <c r="R28" s="57"/>
      <c r="AB28" s="50"/>
      <c r="AC28" s="50"/>
      <c r="AD28" s="50"/>
      <c r="AE28" s="50"/>
      <c r="AF28" s="50"/>
      <c r="AG28" s="50"/>
      <c r="AH28" s="50"/>
      <c r="AI28" s="50"/>
      <c r="AJ28" s="50"/>
      <c r="AK28" s="38"/>
      <c r="AL28" s="38"/>
      <c r="AM28" s="38"/>
      <c r="AN28" s="38"/>
      <c r="AO28" s="38"/>
      <c r="AP28" s="38"/>
      <c r="AQ28" s="38"/>
      <c r="AR28" s="38"/>
    </row>
    <row r="29" spans="1:44" ht="15" thickBot="1" x14ac:dyDescent="0.35">
      <c r="A29" s="329" t="s">
        <v>25</v>
      </c>
      <c r="B29" s="369"/>
      <c r="C29" s="330">
        <f>0.95^10*$B$29</f>
        <v>0</v>
      </c>
      <c r="D29" s="316">
        <f>0.95^11*$B$29</f>
        <v>0</v>
      </c>
      <c r="E29" s="326">
        <f>0.95^12*$B$29</f>
        <v>0</v>
      </c>
      <c r="F29" s="367"/>
      <c r="G29" s="315"/>
      <c r="H29" s="315"/>
      <c r="M29" s="45"/>
      <c r="N29" s="46"/>
      <c r="O29" s="45"/>
      <c r="Q29" s="315"/>
      <c r="R29" s="315"/>
      <c r="AB29" s="50"/>
      <c r="AC29" s="50"/>
      <c r="AD29" s="50"/>
      <c r="AE29" s="50"/>
      <c r="AF29" s="50"/>
      <c r="AG29" s="50"/>
      <c r="AH29" s="50"/>
      <c r="AI29" s="50"/>
      <c r="AJ29" s="50"/>
      <c r="AK29" s="38"/>
      <c r="AL29" s="38"/>
      <c r="AM29" s="38"/>
      <c r="AN29" s="38"/>
      <c r="AO29" s="38"/>
      <c r="AP29" s="38"/>
      <c r="AQ29" s="38"/>
      <c r="AR29" s="38"/>
    </row>
    <row r="30" spans="1:44" ht="14.4" x14ac:dyDescent="0.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38"/>
      <c r="AL30" s="38"/>
      <c r="AM30" s="38"/>
      <c r="AN30" s="38"/>
      <c r="AO30" s="38"/>
      <c r="AP30" s="38"/>
      <c r="AQ30" s="38"/>
      <c r="AR30" s="38"/>
    </row>
    <row r="31" spans="1:44" ht="14.4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38"/>
      <c r="AL31" s="38"/>
      <c r="AM31" s="38"/>
      <c r="AN31" s="38"/>
      <c r="AO31" s="38"/>
      <c r="AP31" s="38"/>
      <c r="AQ31" s="38"/>
      <c r="AR31" s="38"/>
    </row>
    <row r="32" spans="1:44" ht="14.4" x14ac:dyDescent="0.3">
      <c r="A32" s="58" t="s">
        <v>203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38"/>
      <c r="AL32" s="38"/>
      <c r="AM32" s="38"/>
      <c r="AN32" s="38"/>
      <c r="AO32" s="38"/>
      <c r="AP32" s="38"/>
      <c r="AQ32" s="38"/>
      <c r="AR32" s="38"/>
    </row>
    <row r="33" spans="1:44" ht="14.4" x14ac:dyDescent="0.3">
      <c r="A33" s="58" t="s">
        <v>96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38"/>
      <c r="AL33" s="38"/>
      <c r="AM33" s="38"/>
      <c r="AN33" s="38"/>
      <c r="AO33" s="38"/>
      <c r="AP33" s="38"/>
      <c r="AQ33" s="38"/>
      <c r="AR33" s="38"/>
    </row>
    <row r="34" spans="1:44" ht="14.4" x14ac:dyDescent="0.3">
      <c r="A34" s="58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38"/>
      <c r="AL34" s="38"/>
      <c r="AM34" s="38"/>
      <c r="AN34" s="38"/>
      <c r="AO34" s="38"/>
      <c r="AP34" s="38"/>
      <c r="AQ34" s="38"/>
      <c r="AR34" s="38"/>
    </row>
    <row r="35" spans="1:44" ht="15.75" customHeight="1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38"/>
      <c r="AL35" s="38"/>
      <c r="AM35" s="38"/>
      <c r="AN35" s="38"/>
      <c r="AO35" s="38"/>
      <c r="AP35" s="38"/>
      <c r="AQ35" s="38"/>
      <c r="AR35" s="38"/>
    </row>
    <row r="36" spans="1:44" ht="15.75" customHeight="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38"/>
      <c r="AL36" s="38"/>
      <c r="AM36" s="38"/>
      <c r="AN36" s="38"/>
      <c r="AO36" s="38"/>
      <c r="AP36" s="38"/>
      <c r="AQ36" s="38"/>
      <c r="AR36" s="38"/>
    </row>
    <row r="37" spans="1:44" ht="15.75" customHeight="1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38"/>
      <c r="AL37" s="38"/>
      <c r="AM37" s="38"/>
      <c r="AN37" s="38"/>
      <c r="AO37" s="38"/>
      <c r="AP37" s="38"/>
      <c r="AQ37" s="38"/>
      <c r="AR37" s="38"/>
    </row>
    <row r="38" spans="1:44" ht="15.75" customHeight="1" x14ac:dyDescent="0.3">
      <c r="A38" s="249"/>
      <c r="B38" s="249"/>
      <c r="C38" s="249"/>
      <c r="D38" s="249"/>
      <c r="E38" s="249"/>
      <c r="F38" s="249"/>
      <c r="G38" s="2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38"/>
      <c r="AL38" s="38"/>
      <c r="AM38" s="38"/>
      <c r="AN38" s="38"/>
      <c r="AO38" s="38"/>
      <c r="AP38" s="38"/>
      <c r="AQ38" s="38"/>
      <c r="AR38" s="38"/>
    </row>
    <row r="39" spans="1:44" ht="15" customHeight="1" x14ac:dyDescent="0.3">
      <c r="A39" s="50"/>
      <c r="B39" s="251"/>
      <c r="C39" s="251"/>
      <c r="D39" s="251"/>
      <c r="E39" s="252"/>
      <c r="F39" s="251"/>
      <c r="G39" s="251"/>
      <c r="H39" s="249"/>
      <c r="I39" s="249"/>
      <c r="J39" s="249"/>
      <c r="K39" s="249"/>
      <c r="L39" s="249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38"/>
      <c r="AL39" s="38"/>
      <c r="AM39" s="38"/>
      <c r="AN39" s="38"/>
      <c r="AO39" s="38"/>
      <c r="AP39" s="38"/>
      <c r="AQ39" s="38"/>
      <c r="AR39" s="38"/>
    </row>
    <row r="40" spans="1:44" ht="15" customHeight="1" x14ac:dyDescent="0.3">
      <c r="I40" s="249"/>
      <c r="J40" s="249"/>
      <c r="K40" s="249"/>
      <c r="L40" s="249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38"/>
      <c r="AL40" s="38"/>
      <c r="AM40" s="38"/>
      <c r="AN40" s="38"/>
      <c r="AO40" s="38"/>
      <c r="AP40" s="38"/>
      <c r="AQ40" s="38"/>
      <c r="AR40" s="38"/>
    </row>
    <row r="41" spans="1:44" ht="15" customHeight="1" x14ac:dyDescent="0.3">
      <c r="G41" s="249"/>
      <c r="I41" s="249"/>
      <c r="J41" s="249"/>
      <c r="K41" s="249"/>
      <c r="L41" s="249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38"/>
      <c r="AL41" s="38"/>
      <c r="AM41" s="38"/>
      <c r="AN41" s="38"/>
      <c r="AO41" s="38"/>
      <c r="AP41" s="38"/>
      <c r="AQ41" s="38"/>
      <c r="AR41" s="38"/>
    </row>
    <row r="42" spans="1:44" ht="15" customHeight="1" x14ac:dyDescent="0.3">
      <c r="G42" s="249"/>
      <c r="I42" s="249"/>
      <c r="J42" s="249"/>
      <c r="K42" s="249"/>
      <c r="L42" s="249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38"/>
      <c r="AL42" s="38"/>
      <c r="AM42" s="38"/>
      <c r="AN42" s="38"/>
      <c r="AO42" s="38"/>
      <c r="AP42" s="38"/>
      <c r="AQ42" s="38"/>
      <c r="AR42" s="38"/>
    </row>
    <row r="43" spans="1:44" ht="15" customHeight="1" x14ac:dyDescent="0.3">
      <c r="G43" s="249"/>
      <c r="I43" s="249"/>
      <c r="J43" s="249"/>
      <c r="K43" s="249"/>
      <c r="L43" s="249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38"/>
      <c r="AL43" s="38"/>
      <c r="AM43" s="38"/>
      <c r="AN43" s="38"/>
      <c r="AO43" s="38"/>
      <c r="AP43" s="38"/>
      <c r="AQ43" s="38"/>
      <c r="AR43" s="38"/>
    </row>
    <row r="44" spans="1:44" ht="15" customHeight="1" x14ac:dyDescent="0.3">
      <c r="A44" s="254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38"/>
      <c r="AL44" s="38"/>
      <c r="AM44" s="38"/>
      <c r="AN44" s="38"/>
      <c r="AO44" s="38"/>
      <c r="AP44" s="38"/>
      <c r="AQ44" s="38"/>
      <c r="AR44" s="38"/>
    </row>
    <row r="45" spans="1:44" ht="14.4" x14ac:dyDescent="0.3"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38"/>
      <c r="AL45" s="38"/>
      <c r="AM45" s="38"/>
      <c r="AN45" s="38"/>
      <c r="AO45" s="38"/>
      <c r="AP45" s="38"/>
      <c r="AQ45" s="38"/>
      <c r="AR45" s="38"/>
    </row>
    <row r="46" spans="1:44" ht="14.4" x14ac:dyDescent="0.3">
      <c r="A46" s="253"/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38"/>
      <c r="AL46" s="38"/>
      <c r="AM46" s="38"/>
      <c r="AN46" s="38"/>
      <c r="AO46" s="38"/>
      <c r="AP46" s="38"/>
      <c r="AQ46" s="38"/>
      <c r="AR46" s="38"/>
    </row>
    <row r="47" spans="1:44" ht="14.4" x14ac:dyDescent="0.3">
      <c r="A47" s="253"/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38"/>
      <c r="AL47" s="38"/>
      <c r="AM47" s="38"/>
      <c r="AN47" s="38"/>
      <c r="AO47" s="38"/>
      <c r="AP47" s="38"/>
      <c r="AQ47" s="38"/>
      <c r="AR47" s="38"/>
    </row>
    <row r="48" spans="1:44" ht="14.4" x14ac:dyDescent="0.3">
      <c r="A48" s="253"/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38"/>
      <c r="AL48" s="38"/>
      <c r="AM48" s="38"/>
      <c r="AN48" s="38"/>
      <c r="AO48" s="38"/>
      <c r="AP48" s="38"/>
      <c r="AQ48" s="38"/>
      <c r="AR48" s="38"/>
    </row>
    <row r="49" spans="1:36" ht="14.4" x14ac:dyDescent="0.3">
      <c r="A49" s="253"/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</row>
    <row r="50" spans="1:36" ht="14.4" x14ac:dyDescent="0.3">
      <c r="A50" s="249"/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</row>
    <row r="51" spans="1:36" ht="14.4" x14ac:dyDescent="0.3">
      <c r="A51" s="250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</row>
    <row r="52" spans="1:36" ht="14.4" x14ac:dyDescent="0.3">
      <c r="A52" s="249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</row>
    <row r="53" spans="1:36" ht="14.4" x14ac:dyDescent="0.3">
      <c r="A53" s="253"/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</row>
    <row r="54" spans="1:36" ht="14.4" x14ac:dyDescent="0.3">
      <c r="A54" s="249"/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</row>
    <row r="55" spans="1:36" ht="14.4" x14ac:dyDescent="0.3">
      <c r="A55" s="253"/>
      <c r="B55" s="249"/>
      <c r="C55" s="249"/>
      <c r="D55" s="249"/>
      <c r="E55" s="249"/>
      <c r="F55" s="249"/>
      <c r="G55" s="249"/>
      <c r="H55" s="249"/>
      <c r="I55" s="249"/>
      <c r="J55" s="249"/>
      <c r="K55" s="249"/>
      <c r="L55" s="249"/>
    </row>
    <row r="56" spans="1:36" ht="14.4" x14ac:dyDescent="0.3">
      <c r="A56" s="253"/>
      <c r="B56" s="249"/>
      <c r="C56" s="249"/>
      <c r="D56" s="249"/>
      <c r="E56" s="249"/>
      <c r="F56" s="249"/>
      <c r="G56" s="249"/>
      <c r="H56" s="249"/>
      <c r="I56" s="249"/>
      <c r="J56" s="249"/>
      <c r="K56" s="249"/>
      <c r="L56" s="249"/>
    </row>
    <row r="57" spans="1:36" ht="14.4" x14ac:dyDescent="0.3">
      <c r="A57" s="253"/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</row>
    <row r="58" spans="1:36" ht="14.4" x14ac:dyDescent="0.3">
      <c r="A58" s="249"/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</row>
    <row r="59" spans="1:36" ht="14.4" x14ac:dyDescent="0.3">
      <c r="A59" s="250"/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</row>
    <row r="60" spans="1:36" ht="14.4" x14ac:dyDescent="0.3">
      <c r="A60" s="249"/>
      <c r="B60" s="249"/>
      <c r="C60" s="249"/>
      <c r="D60" s="249"/>
      <c r="E60" s="249"/>
      <c r="F60" s="249"/>
      <c r="G60" s="249"/>
      <c r="H60" s="249"/>
      <c r="I60" s="249"/>
      <c r="J60" s="249"/>
      <c r="K60" s="249"/>
      <c r="L60" s="249"/>
    </row>
    <row r="61" spans="1:36" ht="14.4" x14ac:dyDescent="0.3">
      <c r="A61" s="253"/>
      <c r="B61" s="249"/>
      <c r="C61" s="249"/>
      <c r="D61" s="249"/>
      <c r="E61" s="249"/>
      <c r="F61" s="249"/>
      <c r="G61" s="249"/>
      <c r="H61" s="249"/>
      <c r="I61" s="249"/>
      <c r="J61" s="249"/>
      <c r="K61" s="249"/>
      <c r="L61" s="249"/>
    </row>
    <row r="62" spans="1:36" ht="14.4" x14ac:dyDescent="0.3">
      <c r="A62" s="249"/>
      <c r="B62" s="249"/>
      <c r="C62" s="249"/>
      <c r="D62" s="249"/>
      <c r="E62" s="249"/>
      <c r="F62" s="249"/>
      <c r="G62" s="249"/>
      <c r="H62" s="249"/>
      <c r="I62" s="249"/>
      <c r="J62" s="249"/>
      <c r="K62" s="249"/>
      <c r="L62" s="249"/>
    </row>
    <row r="63" spans="1:36" ht="14.4" x14ac:dyDescent="0.3">
      <c r="A63" s="253"/>
      <c r="B63" s="249"/>
      <c r="C63" s="249"/>
      <c r="D63" s="249"/>
      <c r="E63" s="249"/>
      <c r="F63" s="249"/>
      <c r="G63" s="249"/>
      <c r="H63" s="249"/>
      <c r="I63" s="249"/>
      <c r="J63" s="249"/>
      <c r="K63" s="249"/>
      <c r="L63" s="249"/>
    </row>
    <row r="64" spans="1:36" ht="14.4" x14ac:dyDescent="0.3">
      <c r="A64" s="249"/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</row>
    <row r="65" spans="1:12" ht="14.4" x14ac:dyDescent="0.3">
      <c r="A65" s="253"/>
      <c r="B65" s="249"/>
      <c r="C65" s="249"/>
      <c r="D65" s="249"/>
      <c r="E65" s="249"/>
      <c r="F65" s="249"/>
      <c r="G65" s="249"/>
      <c r="H65" s="249"/>
      <c r="I65" s="249"/>
      <c r="J65" s="249"/>
      <c r="K65" s="249"/>
      <c r="L65" s="249"/>
    </row>
    <row r="66" spans="1:12" ht="14.4" x14ac:dyDescent="0.3">
      <c r="A66" s="249"/>
      <c r="B66" s="249"/>
      <c r="C66" s="249"/>
      <c r="D66" s="249"/>
      <c r="E66" s="249"/>
      <c r="F66" s="249"/>
      <c r="G66" s="249"/>
      <c r="H66" s="249"/>
      <c r="I66" s="249"/>
      <c r="J66" s="249"/>
      <c r="K66" s="249"/>
      <c r="L66" s="249"/>
    </row>
    <row r="67" spans="1:12" ht="14.4" x14ac:dyDescent="0.3">
      <c r="A67" s="250"/>
      <c r="B67" s="249"/>
      <c r="C67" s="249"/>
      <c r="D67" s="249"/>
      <c r="E67" s="249"/>
      <c r="F67" s="249"/>
      <c r="G67" s="249"/>
      <c r="H67" s="249"/>
      <c r="I67" s="249"/>
      <c r="J67" s="249"/>
      <c r="K67" s="249"/>
      <c r="L67" s="249"/>
    </row>
    <row r="68" spans="1:12" ht="14.4" x14ac:dyDescent="0.3">
      <c r="A68" s="249"/>
      <c r="B68" s="249"/>
      <c r="C68" s="249"/>
      <c r="D68" s="249"/>
      <c r="E68" s="249"/>
      <c r="F68" s="249"/>
      <c r="G68" s="249"/>
      <c r="H68" s="249"/>
      <c r="I68" s="249"/>
      <c r="J68" s="249"/>
      <c r="K68" s="249"/>
      <c r="L68" s="249"/>
    </row>
    <row r="69" spans="1:12" ht="14.4" x14ac:dyDescent="0.3">
      <c r="A69" s="253"/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49"/>
    </row>
    <row r="70" spans="1:12" ht="14.4" x14ac:dyDescent="0.3">
      <c r="A70" s="249"/>
      <c r="B70" s="249"/>
      <c r="C70" s="249"/>
      <c r="D70" s="249"/>
      <c r="E70" s="249"/>
      <c r="F70" s="249"/>
      <c r="G70" s="249"/>
      <c r="H70" s="249"/>
      <c r="I70" s="249"/>
      <c r="J70" s="249"/>
      <c r="K70" s="249"/>
      <c r="L70" s="249"/>
    </row>
    <row r="71" spans="1:12" ht="14.4" x14ac:dyDescent="0.3">
      <c r="A71" s="253"/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49"/>
    </row>
    <row r="72" spans="1:12" ht="14.4" x14ac:dyDescent="0.3">
      <c r="A72" s="249"/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49"/>
    </row>
    <row r="73" spans="1:12" ht="14.4" x14ac:dyDescent="0.3">
      <c r="A73" s="253"/>
      <c r="B73" s="249"/>
      <c r="C73" s="249"/>
      <c r="D73" s="249"/>
      <c r="E73" s="249"/>
      <c r="F73" s="249"/>
      <c r="G73" s="249"/>
      <c r="H73" s="249"/>
      <c r="I73" s="249"/>
      <c r="J73" s="249"/>
      <c r="K73" s="249"/>
      <c r="L73" s="249"/>
    </row>
    <row r="74" spans="1:12" ht="14.4" x14ac:dyDescent="0.3">
      <c r="A74" s="50"/>
      <c r="B74" s="50"/>
      <c r="C74" s="50"/>
      <c r="D74" s="50"/>
      <c r="E74" s="50"/>
      <c r="F74" s="50"/>
      <c r="G74" s="50"/>
    </row>
    <row r="75" spans="1:12" ht="14.4" x14ac:dyDescent="0.3">
      <c r="A75" s="58"/>
      <c r="B75" s="50"/>
      <c r="C75" s="50"/>
      <c r="D75" s="50"/>
      <c r="E75" s="50"/>
      <c r="F75" s="50"/>
      <c r="G75" s="50"/>
    </row>
    <row r="76" spans="1:12" ht="14.4" x14ac:dyDescent="0.3">
      <c r="A76" s="50"/>
      <c r="B76" s="50"/>
      <c r="C76" s="50"/>
      <c r="D76" s="50"/>
      <c r="E76" s="50"/>
      <c r="F76" s="50"/>
      <c r="G76" s="50"/>
    </row>
    <row r="77" spans="1:12" ht="14.4" x14ac:dyDescent="0.3">
      <c r="A77" s="40"/>
      <c r="B77" s="50"/>
      <c r="C77" s="50"/>
      <c r="D77" s="50"/>
      <c r="E77" s="50"/>
      <c r="F77" s="50"/>
      <c r="G77" s="50"/>
    </row>
    <row r="78" spans="1:12" ht="14.4" x14ac:dyDescent="0.3">
      <c r="A78" s="50"/>
      <c r="B78" s="50"/>
      <c r="C78" s="50"/>
      <c r="D78" s="50"/>
      <c r="E78" s="50"/>
      <c r="F78" s="50"/>
      <c r="G78" s="50"/>
    </row>
    <row r="79" spans="1:12" ht="14.4" x14ac:dyDescent="0.3">
      <c r="A79" s="40"/>
      <c r="B79" s="50"/>
      <c r="C79" s="50"/>
      <c r="D79" s="50"/>
      <c r="E79" s="50"/>
      <c r="F79" s="50"/>
      <c r="G79" s="50"/>
    </row>
    <row r="80" spans="1:12" ht="14.4" x14ac:dyDescent="0.3">
      <c r="A80" s="50"/>
      <c r="B80" s="50"/>
      <c r="C80" s="50"/>
      <c r="D80" s="50"/>
      <c r="E80" s="50"/>
      <c r="F80" s="50"/>
      <c r="G80" s="50"/>
    </row>
    <row r="81" spans="1:7" ht="14.4" x14ac:dyDescent="0.3">
      <c r="A81" s="40"/>
      <c r="B81" s="50"/>
      <c r="C81" s="50"/>
      <c r="D81" s="50"/>
      <c r="E81" s="50"/>
      <c r="F81" s="50"/>
      <c r="G81" s="50"/>
    </row>
    <row r="82" spans="1:7" ht="14.4" x14ac:dyDescent="0.3">
      <c r="A82" s="50"/>
      <c r="B82" s="50"/>
      <c r="C82" s="50"/>
      <c r="D82" s="50"/>
      <c r="E82" s="50"/>
      <c r="F82" s="50"/>
      <c r="G82" s="50"/>
    </row>
    <row r="83" spans="1:7" ht="14.4" x14ac:dyDescent="0.3">
      <c r="A83" s="58"/>
      <c r="B83" s="50"/>
      <c r="C83" s="50"/>
      <c r="D83" s="50"/>
      <c r="E83" s="50"/>
      <c r="F83" s="50"/>
      <c r="G83" s="50"/>
    </row>
    <row r="84" spans="1:7" ht="14.4" x14ac:dyDescent="0.3">
      <c r="A84" s="50"/>
      <c r="B84" s="50"/>
      <c r="C84" s="50"/>
      <c r="D84" s="50"/>
      <c r="E84" s="50"/>
      <c r="F84" s="50"/>
      <c r="G84" s="50"/>
    </row>
    <row r="85" spans="1:7" ht="14.4" x14ac:dyDescent="0.3">
      <c r="A85" s="40"/>
      <c r="B85" s="50"/>
      <c r="C85" s="50"/>
      <c r="D85" s="50"/>
      <c r="E85" s="50"/>
      <c r="F85" s="50"/>
      <c r="G85" s="50"/>
    </row>
    <row r="86" spans="1:7" ht="14.4" x14ac:dyDescent="0.3">
      <c r="A86" s="50"/>
      <c r="B86" s="50"/>
      <c r="C86" s="50"/>
      <c r="D86" s="50"/>
      <c r="E86" s="50"/>
      <c r="F86" s="50"/>
      <c r="G86" s="50"/>
    </row>
    <row r="87" spans="1:7" ht="14.4" x14ac:dyDescent="0.3">
      <c r="A87" s="50"/>
      <c r="B87" s="50"/>
      <c r="C87" s="50"/>
      <c r="D87" s="50"/>
      <c r="E87" s="50"/>
      <c r="F87" s="50"/>
      <c r="G87" s="50"/>
    </row>
    <row r="88" spans="1:7" ht="14.4" x14ac:dyDescent="0.3">
      <c r="A88" s="50"/>
      <c r="B88" s="50"/>
      <c r="C88" s="50"/>
      <c r="D88" s="50"/>
      <c r="E88" s="50"/>
      <c r="F88" s="50"/>
      <c r="G88" s="50"/>
    </row>
    <row r="89" spans="1:7" ht="14.4" x14ac:dyDescent="0.3">
      <c r="A89" s="50"/>
      <c r="B89" s="50"/>
      <c r="C89" s="50"/>
      <c r="D89" s="50"/>
      <c r="E89" s="50"/>
      <c r="F89" s="50"/>
      <c r="G89" s="50"/>
    </row>
    <row r="90" spans="1:7" ht="14.4" x14ac:dyDescent="0.3">
      <c r="A90" s="50"/>
      <c r="B90" s="50"/>
      <c r="C90" s="50"/>
      <c r="D90" s="50"/>
      <c r="E90" s="50"/>
      <c r="F90" s="50"/>
      <c r="G90" s="50"/>
    </row>
    <row r="91" spans="1:7" ht="14.4" x14ac:dyDescent="0.3">
      <c r="A91" s="50"/>
      <c r="B91" s="50"/>
      <c r="C91" s="50"/>
      <c r="D91" s="50"/>
      <c r="E91" s="50"/>
      <c r="F91" s="50"/>
      <c r="G91" s="50"/>
    </row>
    <row r="92" spans="1:7" ht="14.4" x14ac:dyDescent="0.3">
      <c r="A92" s="50"/>
      <c r="B92" s="50"/>
      <c r="C92" s="50"/>
      <c r="D92" s="50"/>
      <c r="E92" s="50"/>
      <c r="F92" s="50"/>
      <c r="G92" s="50"/>
    </row>
    <row r="93" spans="1:7" ht="14.4" x14ac:dyDescent="0.3">
      <c r="A93" s="50"/>
      <c r="B93" s="50"/>
      <c r="C93" s="50"/>
      <c r="D93" s="50"/>
      <c r="E93" s="50"/>
      <c r="F93" s="50"/>
      <c r="G93" s="50"/>
    </row>
    <row r="94" spans="1:7" ht="14.4" x14ac:dyDescent="0.3">
      <c r="A94" s="50"/>
      <c r="B94" s="50"/>
      <c r="C94" s="50"/>
      <c r="D94" s="50"/>
      <c r="E94" s="50"/>
      <c r="F94" s="50"/>
      <c r="G94" s="50"/>
    </row>
    <row r="95" spans="1:7" ht="14.4" x14ac:dyDescent="0.3">
      <c r="A95" s="50"/>
      <c r="B95" s="50"/>
      <c r="C95" s="50"/>
      <c r="D95" s="50"/>
      <c r="E95" s="50"/>
      <c r="F95" s="50"/>
      <c r="G95" s="50"/>
    </row>
    <row r="96" spans="1:7" ht="14.4" x14ac:dyDescent="0.3">
      <c r="A96" s="50"/>
      <c r="B96" s="50"/>
      <c r="C96" s="50"/>
      <c r="D96" s="50"/>
      <c r="E96" s="50"/>
      <c r="F96" s="50"/>
      <c r="G96" s="50"/>
    </row>
    <row r="97" spans="1:7" ht="14.4" x14ac:dyDescent="0.3">
      <c r="A97" s="50"/>
      <c r="B97" s="50"/>
      <c r="C97" s="50"/>
      <c r="D97" s="50"/>
      <c r="E97" s="50"/>
      <c r="F97" s="50"/>
      <c r="G97" s="50"/>
    </row>
    <row r="98" spans="1:7" ht="14.4" x14ac:dyDescent="0.3">
      <c r="A98" s="50"/>
      <c r="B98" s="50"/>
      <c r="C98" s="50"/>
      <c r="D98" s="50"/>
      <c r="E98" s="50"/>
      <c r="F98" s="50"/>
      <c r="G98" s="50"/>
    </row>
    <row r="99" spans="1:7" ht="14.4" x14ac:dyDescent="0.3">
      <c r="A99" s="50"/>
      <c r="B99" s="50"/>
      <c r="C99" s="50"/>
      <c r="D99" s="50"/>
      <c r="E99" s="50"/>
      <c r="F99" s="50"/>
      <c r="G99" s="50"/>
    </row>
    <row r="100" spans="1:7" ht="14.4" x14ac:dyDescent="0.3">
      <c r="A100" s="50"/>
      <c r="B100" s="50"/>
      <c r="C100" s="50"/>
      <c r="D100" s="50"/>
      <c r="E100" s="50"/>
      <c r="F100" s="50"/>
      <c r="G100" s="50"/>
    </row>
    <row r="101" spans="1:7" ht="14.4" x14ac:dyDescent="0.3">
      <c r="A101" s="50"/>
      <c r="B101" s="50"/>
      <c r="C101" s="50"/>
      <c r="D101" s="50"/>
      <c r="E101" s="50"/>
      <c r="F101" s="50"/>
      <c r="G101" s="50"/>
    </row>
    <row r="102" spans="1:7" ht="14.4" x14ac:dyDescent="0.3">
      <c r="A102" s="50"/>
      <c r="B102" s="50"/>
      <c r="C102" s="50"/>
      <c r="D102" s="50"/>
      <c r="E102" s="50"/>
      <c r="F102" s="50"/>
      <c r="G102" s="50"/>
    </row>
  </sheetData>
  <printOptions headings="1"/>
  <pageMargins left="0.75" right="0.75" top="1" bottom="1" header="0.5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2023 Eligible Recovery Summary </vt:lpstr>
      <vt:lpstr>2023 RoR ILEC Interstate Rates</vt:lpstr>
      <vt:lpstr>2023 RoR ILEC Intrastate Rates</vt:lpstr>
      <vt:lpstr>2023 RoR ILEC Rec. Comp. Rates</vt:lpstr>
      <vt:lpstr>'2023 Eligible Recovery Summary '!Print_Area</vt:lpstr>
      <vt:lpstr>'2023 RoR ILEC Interstate Rates'!Print_Area</vt:lpstr>
      <vt:lpstr>'2023 RoR ILEC Intrastate Rates'!Print_Area</vt:lpstr>
      <vt:lpstr>'2023 RoR ILEC Rec. Comp.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Richard Kwiatkowski</cp:lastModifiedBy>
  <cp:lastPrinted>2012-04-17T19:49:06Z</cp:lastPrinted>
  <dcterms:created xsi:type="dcterms:W3CDTF">2011-12-02T15:46:20Z</dcterms:created>
  <dcterms:modified xsi:type="dcterms:W3CDTF">2023-02-28T22:23:59Z</dcterms:modified>
</cp:coreProperties>
</file>