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F:\Reports\Monitoring\mr23\2023 Tables\"/>
    </mc:Choice>
  </mc:AlternateContent>
  <xr:revisionPtr revIDLastSave="0" documentId="8_{31541F43-7760-4848-A432-2A4D0A54C12C}" xr6:coauthVersionLast="47" xr6:coauthVersionMax="47" xr10:uidLastSave="{00000000-0000-0000-0000-000000000000}"/>
  <bookViews>
    <workbookView xWindow="-110" yWindow="-110" windowWidth="19420" windowHeight="11620" tabRatio="860" activeTab="18" xr2:uid="{00000000-000D-0000-FFFF-FFFF00000000}"/>
  </bookViews>
  <sheets>
    <sheet name="6.1" sheetId="1" r:id="rId1"/>
    <sheet name="6.2" sheetId="9" r:id="rId2"/>
    <sheet name="6.3" sheetId="10" r:id="rId3"/>
    <sheet name="6.4" sheetId="11" r:id="rId4"/>
    <sheet name="6.4 F" sheetId="22" r:id="rId5"/>
    <sheet name="6.5" sheetId="2" r:id="rId6"/>
    <sheet name="6.6" sheetId="3" r:id="rId7"/>
    <sheet name="6.7" sheetId="4" r:id="rId8"/>
    <sheet name="6.8" sheetId="12" r:id="rId9"/>
    <sheet name="6.9" sheetId="5" r:id="rId10"/>
    <sheet name="6.10" sheetId="6" r:id="rId11"/>
    <sheet name="6.11" sheetId="32" r:id="rId12"/>
    <sheet name="6.12" sheetId="19" r:id="rId13"/>
    <sheet name="6.12 F" sheetId="23" r:id="rId14"/>
    <sheet name="6.13" sheetId="34" r:id="rId15"/>
    <sheet name="6.14" sheetId="30" r:id="rId16"/>
    <sheet name="6.15" sheetId="25" r:id="rId17"/>
    <sheet name="6.16" sheetId="35" r:id="rId18"/>
    <sheet name="6.17" sheetId="36" r:id="rId19"/>
    <sheet name="Links to Tables" sheetId="20" r:id="rId20"/>
  </sheets>
  <externalReferences>
    <externalReference r:id="rId21"/>
  </externalReferences>
  <definedNames>
    <definedName name="IDX" localSheetId="17">'6.16'!#REF!</definedName>
    <definedName name="_xlnm.Print_Area" localSheetId="0">'6.1'!$A$1:$G$126</definedName>
    <definedName name="_xlnm.Print_Area" localSheetId="10">'6.10'!$A$1:$K$60</definedName>
    <definedName name="_xlnm.Print_Area" localSheetId="11">'6.11'!$A$1:$J$69</definedName>
    <definedName name="_xlnm.Print_Area" localSheetId="12">'6.12'!$B$1:$F$14</definedName>
    <definedName name="_xlnm.Print_Area" localSheetId="13">'6.12 F'!$B$1:$B$7</definedName>
    <definedName name="_xlnm.Print_Area" localSheetId="14">'6.13'!$A$1:$H$28</definedName>
    <definedName name="_xlnm.Print_Area" localSheetId="15">'6.14'!$A$1:$D$32</definedName>
    <definedName name="_xlnm.Print_Area" localSheetId="16">'6.15'!$A$1:$D$33</definedName>
    <definedName name="_xlnm.Print_Area" localSheetId="17">'6.16'!$A$1:$N$35</definedName>
    <definedName name="_xlnm.Print_Area" localSheetId="18">'6.17'!$B$1:$E$64</definedName>
    <definedName name="_xlnm.Print_Area" localSheetId="1">'6.2'!$A$1:$G$35</definedName>
    <definedName name="_xlnm.Print_Area" localSheetId="2">'6.3'!$A$1:$E$34</definedName>
    <definedName name="_xlnm.Print_Area" localSheetId="3">'6.4'!$B$1:$D$39</definedName>
    <definedName name="_xlnm.Print_Area" localSheetId="8">'6.8'!$A$1:$G$60</definedName>
    <definedName name="_xlnm.Print_Area" localSheetId="9">'6.9'!$A$1:$H$35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5" i="1" l="1"/>
  <c r="E124" i="1"/>
  <c r="E123" i="1"/>
  <c r="D14" i="35"/>
  <c r="E14" i="35"/>
  <c r="F14" i="35"/>
  <c r="G14" i="35"/>
  <c r="H14" i="35"/>
  <c r="I14" i="35"/>
  <c r="J14" i="35"/>
  <c r="K14" i="35"/>
  <c r="L14" i="35"/>
  <c r="D28" i="35"/>
  <c r="E28" i="35"/>
  <c r="F28" i="35"/>
  <c r="G28" i="35"/>
  <c r="H28" i="35"/>
  <c r="I28" i="35"/>
  <c r="J28" i="35"/>
  <c r="K28" i="35"/>
  <c r="L28" i="35"/>
  <c r="E60" i="36"/>
  <c r="D60" i="36"/>
  <c r="C60" i="36"/>
  <c r="N28" i="35"/>
  <c r="C28" i="35"/>
  <c r="M27" i="35"/>
  <c r="M26" i="35"/>
  <c r="M25" i="35"/>
  <c r="M24" i="35"/>
  <c r="M23" i="35"/>
  <c r="M22" i="35"/>
  <c r="M21" i="35"/>
  <c r="M20" i="35"/>
  <c r="M19" i="35"/>
  <c r="M18" i="35"/>
  <c r="N14" i="35"/>
  <c r="M14" i="35"/>
  <c r="C14" i="35"/>
  <c r="M13" i="35"/>
  <c r="M12" i="35"/>
  <c r="M11" i="35"/>
  <c r="M28" i="35" l="1"/>
  <c r="E121" i="1"/>
  <c r="F121" i="1"/>
  <c r="F122" i="1"/>
  <c r="G122" i="1"/>
  <c r="B30" i="10"/>
  <c r="G121" i="1" l="1"/>
  <c r="G124" i="1"/>
  <c r="F124" i="1"/>
  <c r="G123" i="1"/>
  <c r="F123" i="1"/>
  <c r="H24" i="34" l="1"/>
  <c r="F24" i="34"/>
  <c r="E24" i="34"/>
  <c r="H23" i="34"/>
  <c r="H25" i="34" s="1"/>
  <c r="F23" i="34"/>
  <c r="F25" i="34" s="1"/>
  <c r="E23" i="34"/>
  <c r="E25" i="34" s="1"/>
  <c r="F21" i="34"/>
  <c r="E21" i="34"/>
  <c r="D20" i="34"/>
  <c r="C20" i="34"/>
  <c r="D19" i="34"/>
  <c r="C19" i="34"/>
  <c r="G17" i="34"/>
  <c r="F17" i="34"/>
  <c r="E17" i="34"/>
  <c r="E15" i="34"/>
  <c r="G13" i="34"/>
  <c r="F13" i="34"/>
  <c r="E13" i="34"/>
  <c r="D12" i="34"/>
  <c r="C12" i="34"/>
  <c r="D11" i="34"/>
  <c r="C11" i="34"/>
  <c r="G9" i="34"/>
  <c r="F9" i="34"/>
  <c r="E9" i="34"/>
  <c r="C9" i="34"/>
  <c r="G8" i="34"/>
  <c r="G24" i="34" s="1"/>
  <c r="G7" i="34"/>
  <c r="G23" i="34" s="1"/>
  <c r="D7" i="34"/>
  <c r="C24" i="34" l="1"/>
  <c r="D21" i="34"/>
  <c r="D24" i="34"/>
  <c r="D23" i="34"/>
  <c r="C23" i="34"/>
  <c r="G25" i="34"/>
  <c r="C13" i="34"/>
  <c r="D13" i="34"/>
  <c r="D9" i="34"/>
  <c r="C21" i="34"/>
  <c r="D25" i="34" l="1"/>
  <c r="C25" i="34"/>
  <c r="C30" i="10" l="1"/>
  <c r="D30" i="10"/>
  <c r="E30" i="10"/>
  <c r="G119" i="1"/>
  <c r="D119" i="1"/>
  <c r="F119" i="1" s="1"/>
  <c r="G120" i="1"/>
  <c r="D120" i="1"/>
  <c r="F120" i="1"/>
  <c r="E29" i="10"/>
  <c r="C29" i="10"/>
  <c r="D29" i="10"/>
  <c r="B29" i="10"/>
  <c r="G117" i="1"/>
  <c r="G118" i="1"/>
  <c r="D117" i="1"/>
  <c r="F117" i="1" s="1"/>
  <c r="D118" i="1"/>
  <c r="F118" i="1" s="1"/>
  <c r="D115" i="1"/>
  <c r="F115" i="1" s="1"/>
  <c r="D116" i="1"/>
  <c r="F116" i="1" s="1"/>
  <c r="D114" i="1"/>
  <c r="F114" i="1" s="1"/>
  <c r="G115" i="1"/>
  <c r="G116" i="1"/>
  <c r="G114" i="1"/>
  <c r="F113" i="1"/>
  <c r="G113" i="1"/>
  <c r="F110" i="1"/>
  <c r="D108" i="1"/>
  <c r="F108" i="1" s="1"/>
  <c r="D107" i="1"/>
  <c r="F107" i="1" s="1"/>
  <c r="D106" i="1"/>
  <c r="F106" i="1" s="1"/>
  <c r="D105" i="1"/>
  <c r="F105" i="1" s="1"/>
  <c r="G108" i="1"/>
  <c r="G107" i="1"/>
  <c r="G106" i="1"/>
  <c r="G103" i="1"/>
  <c r="D103" i="1"/>
  <c r="F103" i="1" s="1"/>
  <c r="G104" i="1"/>
  <c r="F104" i="1"/>
  <c r="G102" i="1"/>
  <c r="F102" i="1"/>
  <c r="E89" i="1"/>
  <c r="G89" i="1" s="1"/>
  <c r="E95" i="1"/>
  <c r="G95" i="1" s="1"/>
  <c r="E94" i="1"/>
  <c r="G94" i="1" s="1"/>
  <c r="C26" i="11"/>
  <c r="F101" i="1"/>
  <c r="F100" i="1"/>
  <c r="F99" i="1"/>
  <c r="F98" i="1"/>
  <c r="G96" i="1"/>
  <c r="F96" i="1"/>
  <c r="F95" i="1"/>
  <c r="F94" i="1"/>
  <c r="G93" i="1"/>
  <c r="F93" i="1"/>
  <c r="G92" i="1"/>
  <c r="F92" i="1"/>
  <c r="E91" i="1"/>
  <c r="G91" i="1" s="1"/>
  <c r="F91" i="1"/>
  <c r="E90" i="1"/>
  <c r="G90" i="1" s="1"/>
  <c r="F90" i="1"/>
  <c r="F89" i="1"/>
  <c r="F88" i="1"/>
  <c r="F87" i="1"/>
  <c r="F86" i="1"/>
  <c r="F85" i="1"/>
  <c r="F84" i="1"/>
  <c r="F83" i="1"/>
  <c r="F82" i="1"/>
  <c r="F81" i="1"/>
  <c r="F80" i="1"/>
  <c r="F79" i="1"/>
  <c r="F78" i="1"/>
  <c r="F77" i="1"/>
  <c r="F76" i="1"/>
  <c r="F75" i="1"/>
  <c r="F74" i="1"/>
  <c r="F73" i="1"/>
  <c r="F72" i="1"/>
  <c r="F71"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alcChain>
</file>

<file path=xl/sharedStrings.xml><?xml version="1.0" encoding="utf-8"?>
<sst xmlns="http://schemas.openxmlformats.org/spreadsheetml/2006/main" count="1068" uniqueCount="486">
  <si>
    <t>Table 6.1</t>
  </si>
  <si>
    <t>Month</t>
  </si>
  <si>
    <t>Year</t>
  </si>
  <si>
    <t>Households (millions)</t>
  </si>
  <si>
    <t>Households with a Telephone in Unit (millions)</t>
  </si>
  <si>
    <t>Percentage with Telephone in Unit</t>
  </si>
  <si>
    <t>Households without a Telephone in Unit (millions)</t>
  </si>
  <si>
    <t>Percentage without Telephone in Unit</t>
  </si>
  <si>
    <t>November</t>
  </si>
  <si>
    <t>March</t>
  </si>
  <si>
    <t>July</t>
  </si>
  <si>
    <t xml:space="preserve"> </t>
  </si>
  <si>
    <r>
      <rPr>
        <i/>
        <sz val="10"/>
        <rFont val="Times New Roman"/>
        <family val="1"/>
      </rPr>
      <t>Source</t>
    </r>
    <r>
      <rPr>
        <sz val="10"/>
        <rFont val="Times New Roman"/>
        <family val="1"/>
      </rPr>
      <t>: United States Census Bureau, Current Population Survey</t>
    </r>
  </si>
  <si>
    <t>Table 6.2</t>
  </si>
  <si>
    <t>(in 1984 Dollars)</t>
  </si>
  <si>
    <t>$9,999 or Less</t>
  </si>
  <si>
    <t>$10,000 - $19,999</t>
  </si>
  <si>
    <t>$20,000 - $29,999</t>
  </si>
  <si>
    <t>$30,000 - $39,999</t>
  </si>
  <si>
    <t>$40,000 or Greater</t>
  </si>
  <si>
    <t>All Households</t>
  </si>
  <si>
    <t xml:space="preserve">  </t>
  </si>
  <si>
    <r>
      <rPr>
        <i/>
        <sz val="10"/>
        <rFont val="Times New Roman"/>
        <family val="1"/>
      </rPr>
      <t>Notes</t>
    </r>
    <r>
      <rPr>
        <sz val="10"/>
        <rFont val="Times New Roman"/>
        <family val="1"/>
      </rPr>
      <t xml:space="preserve">:  Income groups classified by 1984 dollars. For a conversion to current-year dollars, consult Table 6.3. Total penetration rates may differ slightly from those in Table 6.1 due to sampling differences between the March CPS and the March CPS Supplement. </t>
    </r>
  </si>
  <si>
    <r>
      <rPr>
        <i/>
        <sz val="10"/>
        <rFont val="Times New Roman"/>
        <family val="1"/>
      </rPr>
      <t>Source</t>
    </r>
    <r>
      <rPr>
        <sz val="10"/>
        <rFont val="Times New Roman"/>
        <family val="1"/>
      </rPr>
      <t xml:space="preserve">:  U.S. Census Bureau, Current Population Survey (March CPS Supplement).  </t>
    </r>
  </si>
  <si>
    <t>Table 6.3</t>
  </si>
  <si>
    <t>Nominal Dollar Equivalents by Year</t>
  </si>
  <si>
    <r>
      <rPr>
        <i/>
        <sz val="10"/>
        <rFont val="Times New Roman"/>
        <family val="1"/>
      </rPr>
      <t>Note</t>
    </r>
    <r>
      <rPr>
        <sz val="10"/>
        <rFont val="Times New Roman"/>
        <family val="1"/>
      </rPr>
      <t>: All numbers based on CPI non-adjusted series, March 1984 base of 102.6.  This table shows the nominal dollar equivalents for each 1984-dollar amount used in classifying income categories in Tables 6.2 and 6.8.</t>
    </r>
  </si>
  <si>
    <t>Table 6.4</t>
  </si>
  <si>
    <t>Historical Voice Penetration Estimates</t>
  </si>
  <si>
    <r>
      <t>Percentage of Occupied Housing Units with Telephone Service</t>
    </r>
    <r>
      <rPr>
        <b/>
        <vertAlign val="superscript"/>
        <sz val="11"/>
        <rFont val="Times New Roman"/>
        <family val="1"/>
      </rPr>
      <t>1</t>
    </r>
  </si>
  <si>
    <r>
      <t>Percentage of Households with Telephone Service</t>
    </r>
    <r>
      <rPr>
        <b/>
        <vertAlign val="superscript"/>
        <sz val="11"/>
        <rFont val="Times New Roman"/>
        <family val="1"/>
      </rPr>
      <t>2</t>
    </r>
  </si>
  <si>
    <r>
      <t xml:space="preserve"> 2008</t>
    </r>
    <r>
      <rPr>
        <vertAlign val="superscript"/>
        <sz val="11"/>
        <rFont val="Times New Roman"/>
        <family val="1"/>
      </rPr>
      <t>3</t>
    </r>
  </si>
  <si>
    <r>
      <t>NA</t>
    </r>
    <r>
      <rPr>
        <vertAlign val="superscript"/>
        <sz val="11"/>
        <rFont val="Times New Roman"/>
        <family val="1"/>
      </rPr>
      <t>4</t>
    </r>
  </si>
  <si>
    <r>
      <t>NA</t>
    </r>
    <r>
      <rPr>
        <vertAlign val="superscript"/>
        <sz val="11"/>
        <rFont val="Times New Roman"/>
        <family val="1"/>
      </rPr>
      <t>5</t>
    </r>
  </si>
  <si>
    <t>Errata #53: released April 12, 2010, regarding 2008 ACS 1-year and 2006-2008 ACS 3-year estimates for household kitchen facilities and telephone service.  Two errors were found affecting the 2008 ACS 1-year data and the 2006-2008 ACS 3-year data for telephone service.  The errors involve the last two items in Question 8 on the housing section of the 2008 ACS questionnaire which asks whether the housing unit has telephone service (including cell phones).  The error involved the incorrect capture of the responses to those items.  It affected the estimates of householders who reported no telephone service, resulting in an underestimate of "no" responses and an increased imputation rate for both items. At the national level, the percent of households reporting no telephone service in 2008 was 1.8 percent; however, after correcting the data capture error, the percent reporting no telephone service is approximately 2.8 percent.</t>
  </si>
  <si>
    <t>ACS statistics for 2020 are experimental due to COVID-19 impacting the ACS.</t>
  </si>
  <si>
    <t>Table 6.5</t>
  </si>
  <si>
    <t>Voice Penetration by Selected Demographic Characteristics</t>
  </si>
  <si>
    <t>(Percentage of Households with Voice Service)</t>
  </si>
  <si>
    <t>Characteristic</t>
  </si>
  <si>
    <t>Persons in Household</t>
  </si>
  <si>
    <t xml:space="preserve">     1</t>
  </si>
  <si>
    <t xml:space="preserve">     2 - 3</t>
  </si>
  <si>
    <t xml:space="preserve">     4 - 5</t>
  </si>
  <si>
    <t xml:space="preserve">     6 +</t>
  </si>
  <si>
    <t>Age of Householder</t>
  </si>
  <si>
    <t xml:space="preserve">     15 - 24 Yrs Old</t>
  </si>
  <si>
    <t xml:space="preserve">     25 - 54 Yrs Old</t>
  </si>
  <si>
    <t xml:space="preserve">     55 - 59 Yrs Old</t>
  </si>
  <si>
    <t xml:space="preserve">     60 - 64 Yrs Old</t>
  </si>
  <si>
    <t xml:space="preserve">     65 - 69 Yrs Old</t>
  </si>
  <si>
    <t xml:space="preserve">     70 - 99 Yrs Old</t>
  </si>
  <si>
    <t>Race of Householder</t>
  </si>
  <si>
    <t xml:space="preserve">     White</t>
  </si>
  <si>
    <t xml:space="preserve">     Black</t>
  </si>
  <si>
    <t xml:space="preserve">     Hispanic Origin</t>
  </si>
  <si>
    <t>Total United States</t>
  </si>
  <si>
    <r>
      <rPr>
        <i/>
        <sz val="10"/>
        <rFont val="Times New Roman"/>
        <family val="1"/>
      </rPr>
      <t>Source</t>
    </r>
    <r>
      <rPr>
        <sz val="10"/>
        <rFont val="Times New Roman"/>
        <family val="1"/>
      </rPr>
      <t xml:space="preserve">:  U.S. Census Bureau, Current Population Survey.  </t>
    </r>
  </si>
  <si>
    <t>Table 6.6</t>
  </si>
  <si>
    <t>(Percentage of Occupied Housing Units with Voice Service)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</si>
  <si>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</si>
  <si>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</si>
  <si>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</si>
  <si>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</si>
  <si>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</si>
  <si>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</si>
  <si>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</si>
  <si>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</si>
  <si>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</si>
  <si>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</si>
  <si>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</si>
  <si>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</si>
  <si>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</si>
  <si>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</si>
  <si>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</si>
  <si>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</si>
  <si>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</si>
  <si>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</si>
  <si>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</si>
  <si>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</si>
  <si>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</si>
  <si>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</si>
  <si>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</si>
  <si>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</si>
  <si>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</si>
  <si>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</si>
  <si>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</si>
  <si>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</si>
  <si>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</si>
  <si>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</si>
  <si>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</si>
  <si>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</si>
  <si>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</si>
  <si>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</si>
  <si>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</si>
  <si>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</si>
  <si>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</si>
  <si>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</si>
  <si>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</si>
  <si>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</si>
  <si>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</si>
  <si>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</si>
  <si>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</si>
  <si>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</si>
  <si>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</si>
  <si>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</si>
  <si>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</si>
  <si>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</si>
  <si>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</si>
  <si>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</si>
  <si>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</si>
  <si>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</si>
  <si>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r>
      <rPr>
        <i/>
        <sz val="10"/>
        <rFont val="Times New Roman"/>
        <family val="1"/>
      </rPr>
      <t>Note</t>
    </r>
    <r>
      <rPr>
        <sz val="10"/>
        <rFont val="Times New Roman"/>
        <family val="1"/>
      </rPr>
      <t>: 'Total United States' does not include Puerto Rico.</t>
    </r>
  </si>
  <si>
    <r>
      <rPr>
        <i/>
        <sz val="10"/>
        <rFont val="Times New Roman"/>
        <family val="1"/>
      </rPr>
      <t>Note</t>
    </r>
    <r>
      <rPr>
        <sz val="10"/>
        <rFont val="Times New Roman"/>
        <family val="1"/>
      </rPr>
      <t>: 2020 Data unavaiable due to Covid-19 impacts to ACS data.</t>
    </r>
  </si>
  <si>
    <r>
      <rPr>
        <i/>
        <sz val="10"/>
        <rFont val="Times New Roman"/>
        <family val="1"/>
      </rPr>
      <t>Source</t>
    </r>
    <r>
      <rPr>
        <sz val="10"/>
        <rFont val="Times New Roman"/>
        <family val="1"/>
      </rPr>
      <t>:  Census Bureau, American Community Survey, Table DP04.</t>
    </r>
  </si>
  <si>
    <t>Table 6.7</t>
  </si>
  <si>
    <t>Voice Penetration by State, Selected Years</t>
  </si>
  <si>
    <t>(Percentage of Households with a Telephone in Unit)</t>
  </si>
  <si>
    <r>
      <rPr>
        <i/>
        <sz val="10"/>
        <rFont val="Times New Roman"/>
        <family val="1"/>
      </rPr>
      <t>Source</t>
    </r>
    <r>
      <rPr>
        <sz val="10"/>
        <rFont val="Times New Roman"/>
        <family val="1"/>
      </rPr>
      <t>:  U.S. Census Bureau, Current Population Survey.</t>
    </r>
  </si>
  <si>
    <t>Table 6.8</t>
  </si>
  <si>
    <t>$10,000 to $19,999</t>
  </si>
  <si>
    <t>$19,999 to $29,999</t>
  </si>
  <si>
    <t>$30,000 to $39,999</t>
  </si>
  <si>
    <t>$40,000 or More</t>
  </si>
  <si>
    <r>
      <rPr>
        <i/>
        <sz val="10"/>
        <rFont val="Times New Roman"/>
        <family val="1"/>
      </rPr>
      <t>Note</t>
    </r>
    <r>
      <rPr>
        <sz val="10"/>
        <rFont val="Times New Roman"/>
        <family val="1"/>
      </rPr>
      <t xml:space="preserve">: Income categories use 1984 dollars.  For a conversion to current-year dollars, consult Table 6.3. </t>
    </r>
  </si>
  <si>
    <r>
      <rPr>
        <i/>
        <sz val="10"/>
        <rFont val="Times New Roman"/>
        <family val="1"/>
      </rPr>
      <t>Source</t>
    </r>
    <r>
      <rPr>
        <sz val="10"/>
        <rFont val="Times New Roman"/>
        <family val="1"/>
      </rPr>
      <t>:  U.S. Census Bureau, Current Population Survey (March CPS Supplement).</t>
    </r>
  </si>
  <si>
    <t>Table 6.9</t>
  </si>
  <si>
    <r>
      <t>Household Income</t>
    </r>
    <r>
      <rPr>
        <b/>
        <vertAlign val="superscript"/>
        <sz val="11"/>
        <rFont val="Times New Roman"/>
        <family val="1"/>
      </rPr>
      <t>2</t>
    </r>
  </si>
  <si>
    <t xml:space="preserve">     Less than $20,000</t>
  </si>
  <si>
    <t xml:space="preserve">     $20,000 - $74,999</t>
  </si>
  <si>
    <t xml:space="preserve">     $75,000 or more</t>
  </si>
  <si>
    <r>
      <t>Metropolitan Status</t>
    </r>
    <r>
      <rPr>
        <b/>
        <vertAlign val="superscript"/>
        <sz val="11"/>
        <rFont val="Times New Roman"/>
        <family val="1"/>
      </rPr>
      <t>3</t>
    </r>
  </si>
  <si>
    <t xml:space="preserve">     Metropolitan Area</t>
  </si>
  <si>
    <t xml:space="preserve">     Nonmetropolitan Area</t>
  </si>
  <si>
    <r>
      <t>Urban / Rural Area</t>
    </r>
    <r>
      <rPr>
        <b/>
        <vertAlign val="superscript"/>
        <sz val="11"/>
        <rFont val="Times New Roman"/>
        <family val="1"/>
      </rPr>
      <t>3</t>
    </r>
  </si>
  <si>
    <t xml:space="preserve">     Rural Area</t>
  </si>
  <si>
    <t xml:space="preserve">     Urban Area</t>
  </si>
  <si>
    <t>All Individuals</t>
  </si>
  <si>
    <r>
      <t>Age</t>
    </r>
    <r>
      <rPr>
        <b/>
        <vertAlign val="superscript"/>
        <sz val="11"/>
        <rFont val="Times New Roman"/>
        <family val="1"/>
      </rPr>
      <t>4</t>
    </r>
  </si>
  <si>
    <t xml:space="preserve">     Under 18</t>
  </si>
  <si>
    <t xml:space="preserve">     18 - 64</t>
  </si>
  <si>
    <t xml:space="preserve">     65 +</t>
  </si>
  <si>
    <r>
      <t>Race and Hispanic Origin</t>
    </r>
    <r>
      <rPr>
        <b/>
        <vertAlign val="superscript"/>
        <sz val="11"/>
        <rFont val="Times New Roman"/>
        <family val="1"/>
      </rPr>
      <t>5</t>
    </r>
  </si>
  <si>
    <t xml:space="preserve">     White alone, non-Hispanic</t>
  </si>
  <si>
    <t xml:space="preserve">     Black alone, non-Hispanic</t>
  </si>
  <si>
    <t xml:space="preserve">     Asian alone, non-Hispanic</t>
  </si>
  <si>
    <t xml:space="preserve">     Hispanic (of any race)</t>
  </si>
  <si>
    <t xml:space="preserve">     American Indian</t>
  </si>
  <si>
    <t>High-speed service includes all Internet service other than dial-up.</t>
  </si>
  <si>
    <r>
      <rPr>
        <i/>
        <sz val="10"/>
        <rFont val="Times New Roman"/>
        <family val="1"/>
      </rPr>
      <t>Source</t>
    </r>
    <r>
      <rPr>
        <sz val="10"/>
        <rFont val="Times New Roman"/>
        <family val="1"/>
      </rPr>
      <t>: Census Bureau, American Community Survey, Table B28004</t>
    </r>
  </si>
  <si>
    <r>
      <rPr>
        <i/>
        <sz val="10"/>
        <rFont val="Times New Roman"/>
        <family val="1"/>
      </rPr>
      <t>Source</t>
    </r>
    <r>
      <rPr>
        <sz val="10"/>
        <rFont val="Times New Roman"/>
        <family val="1"/>
      </rPr>
      <t>: Census Bureau, American Community Survey, Table B28002</t>
    </r>
  </si>
  <si>
    <r>
      <rPr>
        <i/>
        <sz val="10"/>
        <rFont val="Times New Roman"/>
        <family val="1"/>
      </rPr>
      <t>Source</t>
    </r>
    <r>
      <rPr>
        <sz val="10"/>
        <rFont val="Times New Roman"/>
        <family val="1"/>
      </rPr>
      <t>: Census Bureau, American Community Survey, Table B28005</t>
    </r>
  </si>
  <si>
    <r>
      <rPr>
        <i/>
        <sz val="10"/>
        <rFont val="Times New Roman"/>
        <family val="1"/>
      </rPr>
      <t>Source</t>
    </r>
    <r>
      <rPr>
        <sz val="10"/>
        <rFont val="Times New Roman"/>
        <family val="1"/>
      </rPr>
      <t>: Census Bureau, American Community Survey, Tables B28009 (A, B, C, D, and I)</t>
    </r>
  </si>
  <si>
    <r>
      <rPr>
        <i/>
        <sz val="10"/>
        <rFont val="Times New Roman"/>
        <family val="1"/>
      </rPr>
      <t>Note</t>
    </r>
    <r>
      <rPr>
        <sz val="10"/>
        <rFont val="Times New Roman"/>
        <family val="1"/>
      </rPr>
      <t>: 2020 Data unable to be presented due to Covid-19 impacts on ACS 1 year data.</t>
    </r>
  </si>
  <si>
    <t>Table 6.10</t>
  </si>
  <si>
    <t>63.5</t>
  </si>
  <si>
    <t>65.8</t>
  </si>
  <si>
    <t>High-speed Internet service includes all Internet service other than dial-up.</t>
  </si>
  <si>
    <t>(Households and Subscribers in thousands)</t>
  </si>
  <si>
    <t>Households</t>
  </si>
  <si>
    <t>At least 200 Kbps in any direction</t>
  </si>
  <si>
    <t>10 Mbps Download</t>
  </si>
  <si>
    <t>25 Mbps Download</t>
  </si>
  <si>
    <t>100 Mbps Download</t>
  </si>
  <si>
    <t>3 Mbps Upload</t>
  </si>
  <si>
    <t>Subscribers</t>
  </si>
  <si>
    <t>Ratio</t>
  </si>
  <si>
    <t>American Samoa</t>
  </si>
  <si>
    <t>Guam</t>
  </si>
  <si>
    <t>Virgin Islands</t>
  </si>
  <si>
    <t>Total</t>
  </si>
  <si>
    <r>
      <rPr>
        <i/>
        <sz val="10"/>
        <color theme="1"/>
        <rFont val="Times New Roman"/>
        <family val="1"/>
      </rPr>
      <t>Note</t>
    </r>
    <r>
      <rPr>
        <sz val="10"/>
        <color theme="1"/>
        <rFont val="Times New Roman"/>
        <family val="1"/>
      </rPr>
      <t>: Mbps = megabits per second and kbps = kilobits per second.  * = Data withheld to maintain firm confidentiality.</t>
    </r>
  </si>
  <si>
    <r>
      <rPr>
        <i/>
        <sz val="10"/>
        <color theme="1"/>
        <rFont val="Times New Roman"/>
        <family val="1"/>
      </rPr>
      <t>Note</t>
    </r>
    <r>
      <rPr>
        <sz val="10"/>
        <color theme="1"/>
        <rFont val="Times New Roman"/>
        <family val="1"/>
      </rPr>
      <t>: Column Ratio = The ratio of the reported number of fixed residential connections (from FCC Form 477) to the estimated number of households (from the 5-year ACS).  This is a loose estimate of the share of households with fixed-location connections and is not bounded by 1—the numerator and denominator of this ratio are both themselves estimates and come from different sources.</t>
    </r>
  </si>
  <si>
    <r>
      <rPr>
        <i/>
        <sz val="10"/>
        <color theme="1"/>
        <rFont val="Times New Roman"/>
        <family val="1"/>
      </rPr>
      <t>Note</t>
    </r>
    <r>
      <rPr>
        <sz val="10"/>
        <color theme="1"/>
        <rFont val="Times New Roman"/>
        <family val="1"/>
      </rPr>
      <t>: Figures may not sum to totals due to rounding.</t>
    </r>
  </si>
  <si>
    <t>Table 6.12</t>
  </si>
  <si>
    <t>Telephone Service</t>
  </si>
  <si>
    <t>Internet Access</t>
  </si>
  <si>
    <t>All statistics between group 1 and group 2 are statistically significantly different at a confidence level of 99.9%.</t>
  </si>
  <si>
    <t xml:space="preserve">The telephone expenses include residential phone service, VOIP, phone cards, and cellular phone service. </t>
  </si>
  <si>
    <r>
      <t>Note</t>
    </r>
    <r>
      <rPr>
        <sz val="10"/>
        <rFont val="Times New Roman"/>
        <family val="1"/>
      </rPr>
      <t>: Expenses are calculated for everyone in the income groups (All) and for only those who have telephone or internet expenses in the income groups (With Expenses Only).</t>
    </r>
  </si>
  <si>
    <r>
      <t>Note</t>
    </r>
    <r>
      <rPr>
        <sz val="10"/>
        <rFont val="Times New Roman"/>
        <family val="1"/>
      </rPr>
      <t xml:space="preserve">: The 2016 Lifeline Modernization Order included affordability of voice and broadband service as a component of the program’s goals and directed WCB (Wireline Competition Bureau) to measure the extent to which voice and broadband service expenditures exceed two percent of low-income consumers’ disposable household income as compared to the next highest income group.   </t>
    </r>
    <r>
      <rPr>
        <i/>
        <sz val="10"/>
        <rFont val="Times New Roman"/>
        <family val="1"/>
      </rPr>
      <t>Lifeline and Link Up Reform and Modernization, et al.</t>
    </r>
    <r>
      <rPr>
        <sz val="10"/>
        <rFont val="Times New Roman"/>
        <family val="1"/>
      </rPr>
      <t>, WC Docket No. 11-42 et al., Third Report and Order, Further Report and Order, and Order on Reconsideration, 31 FCC Rcd 3962, 4112, para. 408 (2016).</t>
    </r>
  </si>
  <si>
    <t>Table 6.13</t>
  </si>
  <si>
    <t>(in Thousands)</t>
  </si>
  <si>
    <t>Table 6.14</t>
  </si>
  <si>
    <t>Residential</t>
  </si>
  <si>
    <t>Business</t>
  </si>
  <si>
    <t>Table 6.15</t>
  </si>
  <si>
    <t># of Deployed Census Blocks</t>
  </si>
  <si>
    <t>Population in Deployed Census Blocks</t>
  </si>
  <si>
    <t>Housing Units in Deployed Census Blocks</t>
  </si>
  <si>
    <r>
      <t xml:space="preserve">Obligations </t>
    </r>
    <r>
      <rPr>
        <vertAlign val="superscript"/>
        <sz val="14"/>
        <color theme="1"/>
        <rFont val="Times New Roman"/>
        <family val="1"/>
      </rPr>
      <t>1</t>
    </r>
  </si>
  <si>
    <t>Fund</t>
  </si>
  <si>
    <t>4/1</t>
  </si>
  <si>
    <t>10/1</t>
  </si>
  <si>
    <t>25/3</t>
  </si>
  <si>
    <r>
      <t>25/5</t>
    </r>
    <r>
      <rPr>
        <b/>
        <vertAlign val="superscript"/>
        <sz val="11"/>
        <color theme="1"/>
        <rFont val="Times New Roman"/>
        <family val="1"/>
      </rPr>
      <t>2</t>
    </r>
  </si>
  <si>
    <r>
      <t>50/5</t>
    </r>
    <r>
      <rPr>
        <b/>
        <vertAlign val="superscript"/>
        <sz val="11"/>
        <color theme="1"/>
        <rFont val="Times New Roman"/>
        <family val="1"/>
      </rPr>
      <t>2</t>
    </r>
  </si>
  <si>
    <r>
      <t>100/5</t>
    </r>
    <r>
      <rPr>
        <b/>
        <vertAlign val="superscript"/>
        <sz val="11"/>
        <color theme="1"/>
        <rFont val="Times New Roman"/>
        <family val="1"/>
      </rPr>
      <t>2</t>
    </r>
  </si>
  <si>
    <t>100/20</t>
  </si>
  <si>
    <t>1000/500</t>
  </si>
  <si>
    <t>Subtotal Obligations</t>
  </si>
  <si>
    <t>Reasonable Request</t>
  </si>
  <si>
    <t>ACAM</t>
  </si>
  <si>
    <t>ACAM II</t>
  </si>
  <si>
    <t>AK Plan</t>
  </si>
  <si>
    <t>CAF BLS</t>
  </si>
  <si>
    <t>CAFII</t>
  </si>
  <si>
    <t>CAFII AUC</t>
  </si>
  <si>
    <r>
      <t xml:space="preserve">Deployed Locations Reported in the HUBB  </t>
    </r>
    <r>
      <rPr>
        <vertAlign val="superscript"/>
        <sz val="16"/>
        <color theme="1"/>
        <rFont val="Times New Roman"/>
        <family val="1"/>
      </rPr>
      <t>1</t>
    </r>
  </si>
  <si>
    <t>25/5</t>
  </si>
  <si>
    <t>50/5</t>
  </si>
  <si>
    <t>100/5</t>
  </si>
  <si>
    <t>Carriers may satisfy slower speed class obligations with higher speed deployments.  Where carriers have deployed more than their required obligations for a given speed class, only the required deployments are included in the Total Deployed Satisfying Obligations.</t>
  </si>
  <si>
    <t>Table 6.17</t>
  </si>
  <si>
    <t>State</t>
  </si>
  <si>
    <t>Obligations</t>
  </si>
  <si>
    <t xml:space="preserve">Locations Deployed </t>
  </si>
  <si>
    <r>
      <t xml:space="preserve">Total Deployed Satisfying Obligations </t>
    </r>
    <r>
      <rPr>
        <vertAlign val="superscript"/>
        <sz val="11"/>
        <rFont val="Times New Roman"/>
        <family val="1"/>
      </rPr>
      <t>2</t>
    </r>
  </si>
  <si>
    <t>Northern Mariana Islands</t>
  </si>
  <si>
    <t>Nationwide</t>
  </si>
  <si>
    <t>MR Table</t>
  </si>
  <si>
    <t>External Table</t>
  </si>
  <si>
    <t>Link</t>
  </si>
  <si>
    <t>Subscribership Data from Census</t>
  </si>
  <si>
    <t>\\P2psas02\iatd\Reports\Subscribership (if not here, talk to Jim Eisner)</t>
  </si>
  <si>
    <t>done</t>
  </si>
  <si>
    <t>CSP March Supplement</t>
  </si>
  <si>
    <t>CPI Data</t>
  </si>
  <si>
    <t>https://data.bls.gov/cgi-bin/surveymost?cu</t>
  </si>
  <si>
    <t>DP04</t>
  </si>
  <si>
    <t>https://data.census.gov/cedsci/</t>
  </si>
  <si>
    <t>S2801</t>
  </si>
  <si>
    <t>https://factfinder.census.gov/bkmk/table/1.0/en/ACS/17_1YR/S2801</t>
  </si>
  <si>
    <t>GCT2801</t>
  </si>
  <si>
    <t>https://factfinder.census.gov/bkmk/table/1.0/en/ACS/17_1YR/GCT2801.US26</t>
  </si>
  <si>
    <t>B28005</t>
  </si>
  <si>
    <t>https://factfinder.census.gov/bkmk/table/1.0/en/ACS/17_1YR/B28005</t>
  </si>
  <si>
    <t>B28009 - White</t>
  </si>
  <si>
    <t>https://factfinder.census.gov/bkmk/table/1.0/en/ACS/17_1YR/B28009H</t>
  </si>
  <si>
    <t>B28009 - Black</t>
  </si>
  <si>
    <t>https://factfinder.census.gov/bkmk/table/1.0/en/ACS/17_1YR/B28009B</t>
  </si>
  <si>
    <t>B28009 - Asian</t>
  </si>
  <si>
    <t>https://factfinder.census.gov/bkmk/table/1.0/en/ACS/17_1YR/B28009D</t>
  </si>
  <si>
    <t>B28009 - Hispanic</t>
  </si>
  <si>
    <t>https://factfinder.census.gov/bkmk/table/1.0/en/ACS/17_1YR/B28009I</t>
  </si>
  <si>
    <t>B28009 - Native American</t>
  </si>
  <si>
    <t>https://factfinder.census.gov/bkmk/table/1.0/en/ACS/17_1YR/B28009C</t>
  </si>
  <si>
    <t>GCT2801 - by state</t>
  </si>
  <si>
    <t>https://factfinder.census.gov/bkmk/table/1.0/en/ACS/17_1YR/GCT2801.US01PR</t>
  </si>
  <si>
    <t>Produced by Ken Lynch</t>
  </si>
  <si>
    <t>CEX Data</t>
  </si>
  <si>
    <t>https://www.bls.gov/cex/pumd_data.htm</t>
  </si>
  <si>
    <t>Poverty (FPL)</t>
  </si>
  <si>
    <t>https://www2.census.gov/programs-surveys/acs/data/pums/</t>
  </si>
  <si>
    <t>Produced by Jim</t>
  </si>
  <si>
    <t>Produced by Craig, Form 477 data</t>
  </si>
  <si>
    <t>Produced by Craig, HUBB data</t>
  </si>
  <si>
    <t>100/25</t>
  </si>
  <si>
    <t>1000/100</t>
  </si>
  <si>
    <r>
      <t>RBE</t>
    </r>
    <r>
      <rPr>
        <vertAlign val="superscript"/>
        <sz val="11"/>
        <color theme="1"/>
        <rFont val="Times New Roman"/>
        <family val="1"/>
      </rPr>
      <t>4</t>
    </r>
  </si>
  <si>
    <t>Carriers may satisfy slower speed class obligations with higher speed deployments. Where carriers have deployed more than their required obligations for a given speed class, only the required deployments are included in the Total Deployed Satisfying Obligations.</t>
  </si>
  <si>
    <t>Household Voice Penetration and Subscribers in the United States, 1983 - 2022</t>
  </si>
  <si>
    <t>*</t>
  </si>
  <si>
    <t>https://www.census.gov/data/datasets/time-series/demo/cps/cps-asec.html</t>
  </si>
  <si>
    <t>20 Mbps Upload</t>
  </si>
  <si>
    <t>Voice Lines and Consumer-Only Broadband  Subscribers at Year-End for Rate-of-Return Carriers</t>
  </si>
  <si>
    <t>Legacy</t>
  </si>
  <si>
    <t>Switched Access Voice Lines</t>
  </si>
  <si>
    <t>Consumer-Only Broadband</t>
  </si>
  <si>
    <t>A-CAM Carriers</t>
  </si>
  <si>
    <t>A-CAM II</t>
  </si>
  <si>
    <t>NA</t>
  </si>
  <si>
    <t>Alaska Plan</t>
  </si>
  <si>
    <t>Total Rate-of Return</t>
  </si>
  <si>
    <t>A-CAM stands for Alternative Connect America Cost Model.  Carriers that elected A-CAM II will have their lines included in Legacy prior to the inception of the progran in 2019.</t>
  </si>
  <si>
    <t>https://aspe.hhs.gov/2021-poverty-guidelines</t>
  </si>
  <si>
    <t>ACS PUMS data (unix_hus.zip)</t>
  </si>
  <si>
    <r>
      <rPr>
        <i/>
        <sz val="10"/>
        <color theme="1"/>
        <rFont val="Times New Roman"/>
        <family val="1"/>
      </rPr>
      <t>Sources</t>
    </r>
    <r>
      <rPr>
        <sz val="10"/>
        <color theme="1"/>
        <rFont val="Times New Roman"/>
        <family val="1"/>
      </rPr>
      <t xml:space="preserve">: FCC Form 477 (Connections); Census 2020 (Households for the fifty states, District of Columbia, and the 5 United States territories.) </t>
    </r>
  </si>
  <si>
    <r>
      <rPr>
        <sz val="10"/>
        <rFont val="Times New Roman"/>
        <family val="1"/>
      </rPr>
      <t xml:space="preserve">Sources:  Data for Legacy carriers are from FCC Form 507.  Data for A-CAM and Alaska Plan carriers for 2017 and 2018 are from </t>
    </r>
    <r>
      <rPr>
        <i/>
        <sz val="10"/>
        <rFont val="Times New Roman"/>
        <family val="1"/>
      </rPr>
      <t xml:space="preserve">NECA's Annual USF filings.  </t>
    </r>
    <r>
      <rPr>
        <sz val="10"/>
        <rFont val="Times New Roman"/>
        <family val="1"/>
      </rPr>
      <t>Data for A-CAM and Alaska Plan carriers for 2019-2022 are from FCC Form 507.</t>
    </r>
  </si>
  <si>
    <t xml:space="preserve">done </t>
  </si>
  <si>
    <t>Household Voice Penetration by Income, 1997-2023</t>
  </si>
  <si>
    <t>Household Voice Penetration by State and Income, 2023</t>
  </si>
  <si>
    <t>Voice Penetration by State, 2015 - 2022</t>
  </si>
  <si>
    <t>done, footnote for sources needs to be fixed</t>
  </si>
  <si>
    <r>
      <t>High-Speed Internet Penetration for Households by State, 2016 - 2022</t>
    </r>
    <r>
      <rPr>
        <b/>
        <vertAlign val="superscript"/>
        <sz val="14"/>
        <rFont val="Times New Roman"/>
        <family val="1"/>
      </rPr>
      <t>1</t>
    </r>
  </si>
  <si>
    <t>At Least 10 Mbps Downstream and 1 Mbps Upstream</t>
  </si>
  <si>
    <t>At Least 25 Mbps Downstream and 3 Mbps Upstream</t>
  </si>
  <si>
    <t>At Least 100 Mbps Downstream and 20 Mbps Upstream</t>
  </si>
  <si>
    <t>Year-End</t>
  </si>
  <si>
    <t>Fixed Connections for Incumbent Rate-of-Return Carriers</t>
  </si>
  <si>
    <t>top half done need to do bottom</t>
  </si>
  <si>
    <r>
      <rPr>
        <i/>
        <sz val="10"/>
        <rFont val="Times New Roman"/>
        <family val="1"/>
      </rPr>
      <t>Source</t>
    </r>
    <r>
      <rPr>
        <sz val="10"/>
        <rFont val="Times New Roman"/>
        <family val="1"/>
      </rPr>
      <t>: Census Bureau, American Community Survey, Table GCT2801</t>
    </r>
  </si>
  <si>
    <r>
      <t xml:space="preserve">Percent with High-Speed Internet Subscriptions by Selected Characteristics, 2022 </t>
    </r>
    <r>
      <rPr>
        <b/>
        <vertAlign val="superscript"/>
        <sz val="14"/>
        <rFont val="Times New Roman"/>
        <family val="1"/>
      </rPr>
      <t>1</t>
    </r>
  </si>
  <si>
    <t xml:space="preserve">     </t>
  </si>
  <si>
    <t>Fixed Deployments for Incumbent Rate-of-Return Carriers</t>
  </si>
  <si>
    <t>ACS statistics for 2023 are not available.</t>
  </si>
  <si>
    <t>Housing Unit penetration statistics are from the U.S. Census Bureau's Historical Statistics of the United States, Colonial Times to 1970, Part 2, page 783 (1920 - 1970); the decennial censuses (1980 - 2000); and the Census Bureau's American Community Survey (ACS) 1-year estimates (2001 - 2019, 2021-2022).</t>
  </si>
  <si>
    <t>Household penetration data (1990 - 2022) are annual averages from the U.S. Census based on the Current Population Survey.  For 2023, July CPS data are used.</t>
  </si>
  <si>
    <t>Note:  This table excludes subscribers from Puerto Rico and the United State's territories.</t>
  </si>
  <si>
    <t xml:space="preserve">Some RDOF locations that have been upgraded are also included in CAFII. </t>
  </si>
  <si>
    <t>RDOF</t>
  </si>
  <si>
    <r>
      <t xml:space="preserve">2021 </t>
    </r>
    <r>
      <rPr>
        <vertAlign val="superscript"/>
        <sz val="9"/>
        <rFont val="Times New Roman"/>
        <family val="1"/>
      </rPr>
      <t>1</t>
    </r>
    <r>
      <rPr>
        <sz val="11"/>
        <rFont val="Times New Roman"/>
        <family val="1"/>
      </rPr>
      <t xml:space="preserve">   </t>
    </r>
  </si>
  <si>
    <t>Notes:  Data from 2016 to 2021 have been revised from the previous Monitoring Reports because we improved our estimation process for determining the number of broadband lines that Rate-of-Return carriers provide in their study area (supported territory).  Also, because filers occasionally update their previous broadband filings, so we revise data for some of the previous years as warranted.  Figures may not add up due to rounding.</t>
  </si>
  <si>
    <r>
      <rPr>
        <i/>
        <sz val="10"/>
        <rFont val="Times New Roman"/>
        <family val="1"/>
      </rPr>
      <t>Source</t>
    </r>
    <r>
      <rPr>
        <sz val="10"/>
        <rFont val="Times New Roman"/>
        <family val="1"/>
      </rPr>
      <t>: FCC Form 477, FCC Broadband Data Collection and Study Area Boundary Data Collection.</t>
    </r>
  </si>
  <si>
    <r>
      <rPr>
        <i/>
        <sz val="10"/>
        <rFont val="Times New Roman"/>
        <family val="1"/>
      </rPr>
      <t>Source</t>
    </r>
    <r>
      <rPr>
        <sz val="10"/>
        <rFont val="Times New Roman"/>
        <family val="1"/>
      </rPr>
      <t>: FCC Form 477 Submissions and Study Area Boundary Data Collection.</t>
    </r>
  </si>
  <si>
    <r>
      <t xml:space="preserve">2022 </t>
    </r>
    <r>
      <rPr>
        <vertAlign val="superscript"/>
        <sz val="9"/>
        <rFont val="Times New Roman"/>
        <family val="1"/>
      </rPr>
      <t>2</t>
    </r>
    <r>
      <rPr>
        <sz val="11"/>
        <rFont val="Times New Roman"/>
        <family val="1"/>
      </rPr>
      <t xml:space="preserve">   </t>
    </r>
  </si>
  <si>
    <r>
      <t xml:space="preserve">Total Broadband Locations Deployed </t>
    </r>
    <r>
      <rPr>
        <b/>
        <vertAlign val="superscript"/>
        <sz val="11"/>
        <color theme="1"/>
        <rFont val="Times New Roman"/>
        <family val="1"/>
      </rPr>
      <t>2</t>
    </r>
  </si>
  <si>
    <r>
      <t xml:space="preserve">Total Deployed Satisfying Obligations </t>
    </r>
    <r>
      <rPr>
        <b/>
        <vertAlign val="superscript"/>
        <sz val="11"/>
        <color theme="1"/>
        <rFont val="Times New Roman"/>
        <family val="1"/>
      </rPr>
      <t>2</t>
    </r>
  </si>
  <si>
    <t>Some providers receiving RBE support had their obligations and deployments reduced.  For details, see note in Supplementary Table 6.6.</t>
  </si>
  <si>
    <r>
      <t xml:space="preserve">CAFII </t>
    </r>
    <r>
      <rPr>
        <vertAlign val="superscript"/>
        <sz val="11"/>
        <color theme="1"/>
        <rFont val="Times New Roman"/>
        <family val="1"/>
      </rPr>
      <t>3</t>
    </r>
  </si>
  <si>
    <r>
      <t xml:space="preserve">RBE </t>
    </r>
    <r>
      <rPr>
        <vertAlign val="superscript"/>
        <sz val="11"/>
        <color theme="1"/>
        <rFont val="Times New Roman"/>
        <family val="1"/>
      </rPr>
      <t>4</t>
    </r>
  </si>
  <si>
    <r>
      <t xml:space="preserve">RDOF </t>
    </r>
    <r>
      <rPr>
        <vertAlign val="superscript"/>
        <sz val="11"/>
        <color theme="1"/>
        <rFont val="Times New Roman"/>
        <family val="1"/>
      </rPr>
      <t>3</t>
    </r>
  </si>
  <si>
    <r>
      <rPr>
        <i/>
        <sz val="10"/>
        <rFont val="Times New Roman"/>
        <family val="1"/>
      </rPr>
      <t>Note:</t>
    </r>
    <r>
      <rPr>
        <sz val="10"/>
        <rFont val="Times New Roman"/>
        <family val="1"/>
      </rPr>
      <t xml:space="preserve"> that 2018 to 2022 values are annual averages.  For 2023, values are July 2023 figures since complete 2023 figures were unavailable at the time of publication.</t>
    </r>
  </si>
  <si>
    <r>
      <rPr>
        <vertAlign val="superscript"/>
        <sz val="10"/>
        <rFont val="Times New Roman"/>
        <family val="1"/>
      </rPr>
      <t>1</t>
    </r>
    <r>
      <rPr>
        <sz val="10"/>
        <rFont val="Times New Roman"/>
        <family val="1"/>
      </rPr>
      <t xml:space="preserve"> December 2021 data based on Census 2020 geographies while prior years based on Census 2010 geographies. Between the two, total census blocks decreased by over 25%, leading to a lower number of covered census blocks for each speed category in December 2021. </t>
    </r>
  </si>
  <si>
    <r>
      <rPr>
        <vertAlign val="superscript"/>
        <sz val="10"/>
        <rFont val="Times New Roman"/>
        <family val="1"/>
      </rPr>
      <t>2</t>
    </r>
    <r>
      <rPr>
        <sz val="10"/>
        <rFont val="Times New Roman"/>
        <family val="1"/>
      </rPr>
      <t xml:space="preserve"> December 2022 data uses deployment data collected in the new Broadband Data Collection tool.  Filers no longer list blocks that are in their coverage area and instead indicate which broadband service locations (BSLs) are covered.  For consistency with our earlier methodology, for 2022 and later, we calculate deployed population and housing unit figures by summing them from all blocks in which there is at least one deployed BSL.  Because of this change and the fact that there are some deployed census blocks that have neither BSLs nor population, the number of deployed blocks declines for 2022 while deployed population and housing units increased.</t>
    </r>
  </si>
  <si>
    <t>1,902</t>
  </si>
  <si>
    <t>1,685</t>
  </si>
  <si>
    <t>1,571</t>
  </si>
  <si>
    <t>1,460</t>
  </si>
  <si>
    <t>2,683</t>
  </si>
  <si>
    <t>2,609</t>
  </si>
  <si>
    <t>2,498</t>
  </si>
  <si>
    <t>2,348</t>
  </si>
  <si>
    <t>1,158</t>
  </si>
  <si>
    <t>13,217</t>
  </si>
  <si>
    <t>12,856</t>
  </si>
  <si>
    <t>12,504</t>
  </si>
  <si>
    <t>11,922</t>
  </si>
  <si>
    <t>5,130</t>
  </si>
  <si>
    <t>2,227</t>
  </si>
  <si>
    <t>2,254</t>
  </si>
  <si>
    <t>2,181</t>
  </si>
  <si>
    <t>2,060</t>
  </si>
  <si>
    <t>1,397</t>
  </si>
  <si>
    <t>1,295</t>
  </si>
  <si>
    <t>1,269</t>
  </si>
  <si>
    <t>1,204</t>
  </si>
  <si>
    <t>8,157</t>
  </si>
  <si>
    <t>8,784</t>
  </si>
  <si>
    <t>8,552</t>
  </si>
  <si>
    <t>8,286</t>
  </si>
  <si>
    <t>4,098</t>
  </si>
  <si>
    <t>3,885</t>
  </si>
  <si>
    <t>3,725</t>
  </si>
  <si>
    <t>3,561</t>
  </si>
  <si>
    <t>3,370</t>
  </si>
  <si>
    <t>1,890</t>
  </si>
  <si>
    <t>4,930</t>
  </si>
  <si>
    <t>4,355</t>
  </si>
  <si>
    <t>4,200</t>
  </si>
  <si>
    <t>3,952</t>
  </si>
  <si>
    <t>1,944</t>
  </si>
  <si>
    <t>2,622</t>
  </si>
  <si>
    <t>2,343</t>
  </si>
  <si>
    <t>2,213</t>
  </si>
  <si>
    <t>2,062</t>
  </si>
  <si>
    <t>1,047</t>
  </si>
  <si>
    <t>1,275</t>
  </si>
  <si>
    <t>1,099</t>
  </si>
  <si>
    <t>1,027</t>
  </si>
  <si>
    <t>1,139</t>
  </si>
  <si>
    <t>1,016</t>
  </si>
  <si>
    <t>1,748</t>
  </si>
  <si>
    <t>1,568</t>
  </si>
  <si>
    <t>1,470</t>
  </si>
  <si>
    <t>1,354</t>
  </si>
  <si>
    <t>1,492</t>
  </si>
  <si>
    <t>1,392</t>
  </si>
  <si>
    <t>1,285</t>
  </si>
  <si>
    <t>2,294</t>
  </si>
  <si>
    <t>2,218</t>
  </si>
  <si>
    <t>2,184</t>
  </si>
  <si>
    <t>2,164</t>
  </si>
  <si>
    <t>1,466</t>
  </si>
  <si>
    <t>2,714</t>
  </si>
  <si>
    <t>2,667</t>
  </si>
  <si>
    <t>2,625</t>
  </si>
  <si>
    <t>2,611</t>
  </si>
  <si>
    <t>1,516</t>
  </si>
  <si>
    <t>3,976</t>
  </si>
  <si>
    <t>3,603</t>
  </si>
  <si>
    <t>3,452</t>
  </si>
  <si>
    <t>3,269</t>
  </si>
  <si>
    <t>1,266</t>
  </si>
  <si>
    <t>2,229</t>
  </si>
  <si>
    <t>1,971</t>
  </si>
  <si>
    <t>1,830</t>
  </si>
  <si>
    <t>1,108</t>
  </si>
  <si>
    <t>2,433</t>
  </si>
  <si>
    <t>2,162</t>
  </si>
  <si>
    <t>1,999</t>
  </si>
  <si>
    <t>1,815</t>
  </si>
  <si>
    <t>1,141</t>
  </si>
  <si>
    <t>1,120</t>
  </si>
  <si>
    <t>1,086</t>
  </si>
  <si>
    <t>1,039</t>
  </si>
  <si>
    <t>3,397</t>
  </si>
  <si>
    <t>3,219</t>
  </si>
  <si>
    <t>3,177</t>
  </si>
  <si>
    <t>3,156</t>
  </si>
  <si>
    <t>2,353</t>
  </si>
  <si>
    <t>7,530</t>
  </si>
  <si>
    <t>6,965</t>
  </si>
  <si>
    <t>6,891</t>
  </si>
  <si>
    <t>6,707</t>
  </si>
  <si>
    <t>4,092</t>
  </si>
  <si>
    <t>4,034</t>
  </si>
  <si>
    <t>4,141</t>
  </si>
  <si>
    <t>3,884</t>
  </si>
  <si>
    <t>3,711</t>
  </si>
  <si>
    <t>1,760</t>
  </si>
  <si>
    <t>Northern Mariana Isl</t>
  </si>
  <si>
    <t>4,754</t>
  </si>
  <si>
    <t>4,319</t>
  </si>
  <si>
    <t>4,137</t>
  </si>
  <si>
    <t>3,883</t>
  </si>
  <si>
    <t>1,648</t>
  </si>
  <si>
    <t>1,503</t>
  </si>
  <si>
    <t>1,288</t>
  </si>
  <si>
    <t>1,201</t>
  </si>
  <si>
    <t>1,097</t>
  </si>
  <si>
    <t>1,658</t>
  </si>
  <si>
    <t>1,596</t>
  </si>
  <si>
    <t>1,524</t>
  </si>
  <si>
    <t>1,445</t>
  </si>
  <si>
    <t>5,147</t>
  </si>
  <si>
    <t>4,702</t>
  </si>
  <si>
    <t>4,499</t>
  </si>
  <si>
    <t>4,432</t>
  </si>
  <si>
    <t>2,756</t>
  </si>
  <si>
    <t>1,196</t>
  </si>
  <si>
    <t>1,976</t>
  </si>
  <si>
    <t>1,990</t>
  </si>
  <si>
    <t>1,915</t>
  </si>
  <si>
    <t>1,808</t>
  </si>
  <si>
    <t>2,664</t>
  </si>
  <si>
    <t>2,496</t>
  </si>
  <si>
    <t>2,403</t>
  </si>
  <si>
    <t>2,298</t>
  </si>
  <si>
    <t>1,278</t>
  </si>
  <si>
    <t>10,239</t>
  </si>
  <si>
    <t>9,930</t>
  </si>
  <si>
    <t>9,606</t>
  </si>
  <si>
    <t>9,081</t>
  </si>
  <si>
    <t>5,120</t>
  </si>
  <si>
    <t>1,033</t>
  </si>
  <si>
    <t>1,019</t>
  </si>
  <si>
    <t>3,248</t>
  </si>
  <si>
    <t>2,997</t>
  </si>
  <si>
    <t>2,873</t>
  </si>
  <si>
    <t>2,819</t>
  </si>
  <si>
    <t>1,606</t>
  </si>
  <si>
    <t>2,931</t>
  </si>
  <si>
    <t>2,952</t>
  </si>
  <si>
    <t>2,812</t>
  </si>
  <si>
    <t>2,401</t>
  </si>
  <si>
    <t>2,199</t>
  </si>
  <si>
    <t>2,073</t>
  </si>
  <si>
    <t>125,318</t>
  </si>
  <si>
    <t>118,573</t>
  </si>
  <si>
    <t>113,910</t>
  </si>
  <si>
    <t>108,167</t>
  </si>
  <si>
    <t>54,491</t>
  </si>
  <si>
    <t>Residential Fixed Connections per Household by Speed Tier as of December 31, 2022</t>
  </si>
  <si>
    <t>Table 6.11</t>
  </si>
  <si>
    <t>1 Mbps Upload</t>
  </si>
  <si>
    <t>Table 6.16 - Overview of Broadband Obligations and Deployment by High-Cost Support Mechanism as of March 2023</t>
  </si>
  <si>
    <t>U.S. Virgin Islands</t>
  </si>
  <si>
    <r>
      <rPr>
        <i/>
        <sz val="10"/>
        <rFont val="Times New Roman"/>
        <family val="1"/>
      </rPr>
      <t>Source</t>
    </r>
    <r>
      <rPr>
        <sz val="10"/>
        <rFont val="Times New Roman"/>
        <family val="1"/>
      </rPr>
      <t xml:space="preserve">: USAC HUBB Data as of March 10, 2023. A carrier's deployment data must be reported into the HUBB by March 1 of the year following the deployment.  </t>
    </r>
  </si>
  <si>
    <r>
      <rPr>
        <i/>
        <sz val="11"/>
        <rFont val="Times New Roman"/>
        <family val="1"/>
      </rPr>
      <t>Source</t>
    </r>
    <r>
      <rPr>
        <sz val="11"/>
        <rFont val="Times New Roman"/>
        <family val="1"/>
      </rPr>
      <t xml:space="preserve">: USAC HUBB Data as of March 10, 2023. A carrier's deployment data must be reported into the HUBB by March 1 of the year following the deployment.  
</t>
    </r>
  </si>
  <si>
    <t>PR Fund</t>
  </si>
  <si>
    <t>USVI Fund</t>
  </si>
  <si>
    <t xml:space="preserve">Obligations and deployment are in megabits per second (Mbps). For both obligations and deployments, 4/1 and 6/1 have been combined. Actual obligation and deployment speeds for each study area are listed in Supplemental Table S.6.6. </t>
  </si>
  <si>
    <t xml:space="preserve">Obligation and deployment speeds for each study area are listed in Supplemental Table S.6.6.  This table includes information for ACAM, ACAMII, AK Plan, CAF BLS, CAF II Model, CAF II Auction and RBE. </t>
  </si>
  <si>
    <r>
      <t>Source</t>
    </r>
    <r>
      <rPr>
        <sz val="10"/>
        <rFont val="Times New Roman"/>
        <family val="1"/>
      </rPr>
      <t>: American Community Survey 2022 Public Use Microdata Sample (PUMS) data for telephone service and internet access and Consumer Expenditure Survey 2022 public-use microdata (PUMD) for telephone and internet expenses and after-tax income.</t>
    </r>
  </si>
  <si>
    <r>
      <t>Note</t>
    </r>
    <r>
      <rPr>
        <sz val="10"/>
        <rFont val="Times New Roman"/>
        <family val="1"/>
      </rPr>
      <t xml:space="preserve">: Group 1 contains occupied housing units where the household income is less than or equal to 135% of the 2023 Federal Poverty Guideline for the household. Group 2 contains occupied housing units where household income is greater than 135% of the Federal Poverty Guideline, but less than or equal to 200% of the Federal Poverty Guideline for that Household.  </t>
    </r>
  </si>
  <si>
    <t>Percent Telephone Service and Internet Access in Low-Income Households by Year</t>
  </si>
  <si>
    <t>Group 1</t>
  </si>
  <si>
    <t>Group 2</t>
  </si>
  <si>
    <r>
      <t>Source</t>
    </r>
    <r>
      <rPr>
        <sz val="10"/>
        <rFont val="Times New Roman"/>
        <family val="1"/>
      </rPr>
      <t>: American Community Survey 2022 Public Use Microdata Sample (PUMS) data for telephone service.</t>
    </r>
  </si>
  <si>
    <r>
      <t>Notes</t>
    </r>
    <r>
      <rPr>
        <sz val="10"/>
        <rFont val="Times New Roman"/>
        <family val="1"/>
      </rPr>
      <t>: Group 1 contains occupied housing units where the household income is less than or equal to 135% of the 2023 Federal Poverty Guideline for the household. Group 2 contains occupied housing units where household income is greater than 135% of the Federal Poverty Guideline, but less than or equal to 200% of the Federal Poverty Guideline for that Household.  2020 data unable to be presented due to Covid-19 impacts to ACS 1 year data.</t>
    </r>
  </si>
  <si>
    <t>95.4%</t>
  </si>
  <si>
    <t>97%</t>
  </si>
  <si>
    <t>61.3%</t>
  </si>
  <si>
    <t>70.4%</t>
  </si>
  <si>
    <r>
      <t xml:space="preserve">High-Cost-Supported Broadband Deployment by State as of March 10, 2023 </t>
    </r>
    <r>
      <rPr>
        <b/>
        <vertAlign val="superscript"/>
        <sz val="12"/>
        <color theme="1"/>
        <rFont val="Times New Roman"/>
        <family val="1"/>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</si>
</sst>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quot;$&quot;#,##0_);\(&quot;$&quot;#,##0\)"/>
    <numFmt numFmtId="43" formatCode="_(* #,##0.00_);_(* \(#,##0.00\);_(* &quot;-&quot;??_);_(@_)"/>
    <numFmt numFmtId="164" formatCode="0.0_)"/>
    <numFmt numFmtId="165" formatCode="0.0"/>
    <numFmt numFmtId="166" formatCode="0_)"/>
    <numFmt numFmtId="167" formatCode="0.0%"/>
    <numFmt numFmtId="168" formatCode="#,##0,\ \ \ \ "/>
    <numFmt numFmtId="169" formatCode="_(* #,##0_);_(* \(#,##0\);_(* &quot;-&quot;??_);_(@_)"/>
    <numFmt numFmtId="170" formatCode="#,##0\ \ \ \ "/>
    <numFmt numFmtId="171" formatCode="0.00\ \ "/>
    <numFmt numFmtId="172" formatCode="\ \ \ \ \ 0.0"/>
    <numFmt numFmtId="173" formatCode="mmmm\ yyyy"/>
    <numFmt numFmtId="174" formatCode="?0.0"/>
    <numFmt numFmtId="175" formatCode="??0.0"/>
    <numFmt numFmtId="176" formatCode="??,??0"/>
    <numFmt numFmtId="177" formatCode="#,##0\ \ \ \ \ \ "/>
    <numFmt numFmtId="178" formatCode="#,##0,\ \ \ \ \ \ \ \ \ \ \ \ \ "/>
    <numFmt numFmtId="179" formatCode="#,##0\ "/>
    <numFmt numFmtId="180" formatCode="#,##0\ \ \ \ \ \ \ \ \ \ \ \ "/>
    <numFmt numFmtId="181" formatCode="#,##0\ \ \ \ \ \ \ \ \ \ \ \ \ "/>
    <numFmt numFmtId="182" formatCode="#,##0\ \ \ \ \ \ \ \ \ \ \ "/>
    <numFmt numFmtId="183" formatCode="#,##0\ \ \ \ \ "/>
    <numFmt numFmtId="184" formatCode="#,##0\ \ \ "/>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MS Sans Serif"/>
      <family val="2"/>
    </font>
    <font>
      <b/>
      <sz val="12"/>
      <color theme="1"/>
      <name val="Times New Roman"/>
      <family val="1"/>
    </font>
    <font>
      <sz val="12"/>
      <name val="Times New Roman"/>
      <family val="1"/>
    </font>
    <font>
      <sz val="12"/>
      <color rgb="FF000000"/>
      <name val="Times New Roman"/>
      <family val="1"/>
    </font>
    <font>
      <sz val="12"/>
      <color theme="1"/>
      <name val="Times New Roman"/>
      <family val="1"/>
    </font>
    <font>
      <sz val="10"/>
      <name val="Times New Roman"/>
      <family val="1"/>
    </font>
    <font>
      <b/>
      <sz val="11"/>
      <name val="Times New Roman"/>
      <family val="1"/>
    </font>
    <font>
      <sz val="11"/>
      <name val="Times New Roman"/>
      <family val="1"/>
    </font>
    <font>
      <b/>
      <sz val="14"/>
      <name val="Times New Roman"/>
      <family val="1"/>
    </font>
    <font>
      <sz val="11"/>
      <color rgb="FF002288"/>
      <name val="Times New Roman"/>
      <family val="1"/>
    </font>
    <font>
      <b/>
      <vertAlign val="superscript"/>
      <sz val="11"/>
      <name val="Times New Roman"/>
      <family val="1"/>
    </font>
    <font>
      <vertAlign val="superscript"/>
      <sz val="11"/>
      <name val="Times New Roman"/>
      <family val="1"/>
    </font>
    <font>
      <sz val="11"/>
      <color indexed="8"/>
      <name val="Times New Roman"/>
      <family val="1"/>
    </font>
    <font>
      <vertAlign val="superscript"/>
      <sz val="10"/>
      <name val="Times New Roman"/>
      <family val="1"/>
    </font>
    <font>
      <i/>
      <sz val="10"/>
      <name val="Times New Roman"/>
      <family val="1"/>
    </font>
    <font>
      <b/>
      <sz val="11"/>
      <color indexed="8"/>
      <name val="Times New Roman"/>
      <family val="1"/>
    </font>
    <font>
      <sz val="10"/>
      <color rgb="FF000000"/>
      <name val="Times New Roman"/>
      <family val="1"/>
    </font>
    <font>
      <sz val="11"/>
      <color rgb="FF000000"/>
      <name val="Times New Roman"/>
      <family val="1"/>
    </font>
    <font>
      <b/>
      <vertAlign val="superscript"/>
      <sz val="14"/>
      <name val="Times New Roman"/>
      <family val="1"/>
    </font>
    <font>
      <sz val="8"/>
      <color rgb="FF222222"/>
      <name val="Arial"/>
      <family val="2"/>
    </font>
    <font>
      <sz val="8"/>
      <color rgb="FF000000"/>
      <name val="Arial"/>
      <family val="2"/>
    </font>
    <font>
      <b/>
      <sz val="10"/>
      <name val="Arial"/>
      <family val="2"/>
    </font>
    <font>
      <u/>
      <sz val="10"/>
      <color theme="10"/>
      <name val="Arial"/>
      <family val="2"/>
    </font>
    <font>
      <sz val="14"/>
      <name val="Times New Roman"/>
      <family val="1"/>
    </font>
    <font>
      <b/>
      <sz val="14"/>
      <color theme="1"/>
      <name val="Times New Roman"/>
      <family val="1"/>
    </font>
    <font>
      <sz val="9.5"/>
      <color rgb="FF000000"/>
      <name val="Arial"/>
      <family val="2"/>
    </font>
    <font>
      <sz val="11"/>
      <color theme="1"/>
      <name val="Times New Roman"/>
      <family val="1"/>
    </font>
    <font>
      <sz val="10"/>
      <color theme="1"/>
      <name val="Times New Roman"/>
      <family val="1"/>
    </font>
    <font>
      <i/>
      <sz val="10"/>
      <color theme="1"/>
      <name val="Times New Roman"/>
      <family val="1"/>
    </font>
    <font>
      <sz val="11"/>
      <name val="Calibri"/>
      <family val="2"/>
    </font>
    <font>
      <b/>
      <sz val="12"/>
      <name val="Times New Roman"/>
      <family val="1"/>
    </font>
    <font>
      <i/>
      <sz val="11"/>
      <name val="Times New Roman"/>
      <family val="1"/>
    </font>
    <font>
      <sz val="14"/>
      <color rgb="FFFF0000"/>
      <name val="Times New Roman"/>
      <family val="1"/>
    </font>
    <font>
      <sz val="11"/>
      <color rgb="FFFF0000"/>
      <name val="Times New Roman"/>
      <family val="1"/>
    </font>
    <font>
      <sz val="20"/>
      <color theme="1"/>
      <name val="Times New Roman"/>
      <family val="1"/>
    </font>
    <font>
      <sz val="18"/>
      <color theme="1"/>
      <name val="Times New Roman"/>
      <family val="1"/>
    </font>
    <font>
      <b/>
      <sz val="11"/>
      <color theme="1"/>
      <name val="Times New Roman"/>
      <family val="1"/>
    </font>
    <font>
      <b/>
      <vertAlign val="superscript"/>
      <sz val="11"/>
      <color theme="1"/>
      <name val="Times New Roman"/>
      <family val="1"/>
    </font>
    <font>
      <b/>
      <vertAlign val="superscript"/>
      <sz val="12"/>
      <color theme="1"/>
      <name val="Times New Roman"/>
      <family val="1"/>
    </font>
    <font>
      <vertAlign val="superscript"/>
      <sz val="14"/>
      <color theme="1"/>
      <name val="Times New Roman"/>
      <family val="1"/>
    </font>
    <font>
      <vertAlign val="superscript"/>
      <sz val="16"/>
      <color theme="1"/>
      <name val="Times New Roman"/>
      <family val="1"/>
    </font>
    <font>
      <vertAlign val="superscript"/>
      <sz val="11"/>
      <color theme="1"/>
      <name val="Times New Roman"/>
      <family val="1"/>
    </font>
    <font>
      <vertAlign val="superscript"/>
      <sz val="9"/>
      <name val="Times New Roman"/>
      <family val="1"/>
    </font>
    <font>
      <sz val="10"/>
      <name val="Calibri Light"/>
      <family val="2"/>
    </font>
    <font>
      <sz val="14"/>
      <name val="Calibri"/>
      <family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91">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rgb="FFAAAAAA"/>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indexed="64"/>
      </bottom>
      <diagonal/>
    </border>
    <border>
      <left/>
      <right style="thin">
        <color indexed="64"/>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double">
        <color auto="1"/>
      </right>
      <top style="medium">
        <color auto="1"/>
      </top>
      <bottom style="thin">
        <color auto="1"/>
      </bottom>
      <diagonal/>
    </border>
    <border>
      <left/>
      <right style="double">
        <color auto="1"/>
      </right>
      <top/>
      <bottom/>
      <diagonal/>
    </border>
    <border>
      <left/>
      <right style="double">
        <color auto="1"/>
      </right>
      <top/>
      <bottom style="thin">
        <color auto="1"/>
      </bottom>
      <diagonal/>
    </border>
    <border>
      <left/>
      <right style="double">
        <color auto="1"/>
      </right>
      <top/>
      <bottom style="medium">
        <color indexed="64"/>
      </bottom>
      <diagonal/>
    </border>
    <border>
      <left style="medium">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right style="medium">
        <color rgb="FF000000"/>
      </right>
      <top/>
      <bottom style="thin">
        <color rgb="FF000000"/>
      </bottom>
      <diagonal/>
    </border>
    <border>
      <left/>
      <right/>
      <top style="thin">
        <color rgb="FF000000"/>
      </top>
      <bottom/>
      <diagonal/>
    </border>
    <border>
      <left/>
      <right style="medium">
        <color rgb="FF000000"/>
      </right>
      <top style="thin">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style="thin">
        <color rgb="FF000000"/>
      </left>
      <right/>
      <top/>
      <bottom style="medium">
        <color rgb="FF000000"/>
      </bottom>
      <diagonal/>
    </border>
    <border>
      <left style="medium">
        <color rgb="FF000000"/>
      </left>
      <right/>
      <top style="thin">
        <color rgb="FF000000"/>
      </top>
      <bottom/>
      <diagonal/>
    </border>
    <border>
      <left/>
      <right style="medium">
        <color indexed="64"/>
      </right>
      <top style="thin">
        <color indexed="64"/>
      </top>
      <bottom style="thin">
        <color indexed="64"/>
      </bottom>
      <diagonal/>
    </border>
    <border>
      <left style="medium">
        <color indexed="64"/>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thin">
        <color indexed="64"/>
      </left>
      <right style="thin">
        <color indexed="64"/>
      </right>
      <top/>
      <bottom style="medium">
        <color indexed="64"/>
      </bottom>
      <diagonal/>
    </border>
  </borders>
  <cellStyleXfs count="18">
    <xf numFmtId="0" fontId="0" fillId="0" borderId="0"/>
    <xf numFmtId="0" fontId="7" fillId="0" borderId="0"/>
    <xf numFmtId="164" fontId="8" fillId="0" borderId="0"/>
    <xf numFmtId="164" fontId="8" fillId="0" borderId="0"/>
    <xf numFmtId="0" fontId="6" fillId="0" borderId="0"/>
    <xf numFmtId="43" fontId="6" fillId="0" borderId="0" applyFont="0" applyFill="0" applyBorder="0" applyAlignment="0" applyProtection="0"/>
    <xf numFmtId="0" fontId="9" fillId="0" borderId="0"/>
    <xf numFmtId="0" fontId="5" fillId="0" borderId="0"/>
    <xf numFmtId="43" fontId="5" fillId="0" borderId="0" applyFont="0" applyFill="0" applyBorder="0" applyAlignment="0" applyProtection="0"/>
    <xf numFmtId="43" fontId="7" fillId="0" borderId="0" applyFont="0" applyFill="0" applyBorder="0" applyAlignment="0" applyProtection="0"/>
    <xf numFmtId="0" fontId="31" fillId="0" borderId="0" applyNumberFormat="0" applyFill="0" applyBorder="0" applyAlignment="0" applyProtection="0"/>
    <xf numFmtId="0" fontId="34" fillId="0" borderId="0"/>
    <xf numFmtId="9" fontId="7" fillId="0" borderId="0" applyFont="0" applyFill="0" applyBorder="0" applyAlignment="0" applyProtection="0"/>
    <xf numFmtId="0" fontId="4" fillId="0" borderId="0"/>
    <xf numFmtId="0" fontId="3" fillId="0" borderId="0"/>
    <xf numFmtId="43" fontId="3" fillId="0" borderId="0" applyFont="0" applyFill="0" applyBorder="0" applyAlignment="0" applyProtection="0"/>
    <xf numFmtId="0" fontId="7" fillId="0" borderId="0"/>
    <xf numFmtId="0" fontId="2" fillId="0" borderId="0"/>
  </cellStyleXfs>
  <cellXfs count="578">
    <xf numFmtId="0" fontId="0" fillId="0" borderId="0" xfId="0"/>
    <xf numFmtId="0" fontId="11" fillId="0" borderId="0" xfId="0" applyFont="1" applyAlignment="1">
      <alignment horizontal="center" vertical="center"/>
    </xf>
    <xf numFmtId="0" fontId="14" fillId="0" borderId="0" xfId="0" applyFont="1"/>
    <xf numFmtId="0" fontId="16" fillId="0" borderId="0" xfId="0" applyFont="1"/>
    <xf numFmtId="0" fontId="16" fillId="0" borderId="0" xfId="0" applyFont="1" applyAlignment="1">
      <alignment horizontal="center" vertical="center" wrapText="1"/>
    </xf>
    <xf numFmtId="172" fontId="16" fillId="0" borderId="0" xfId="0" applyNumberFormat="1" applyFont="1"/>
    <xf numFmtId="0" fontId="18" fillId="0" borderId="0" xfId="0" applyFont="1" applyAlignment="1">
      <alignment vertical="top" wrapText="1"/>
    </xf>
    <xf numFmtId="0" fontId="16" fillId="0" borderId="0" xfId="0" applyFont="1" applyAlignment="1">
      <alignment vertical="center" wrapText="1"/>
    </xf>
    <xf numFmtId="0" fontId="16" fillId="0" borderId="0" xfId="0" applyFont="1" applyAlignment="1">
      <alignment wrapText="1"/>
    </xf>
    <xf numFmtId="0" fontId="16" fillId="0" borderId="0" xfId="0" applyFont="1" applyAlignment="1">
      <alignment horizontal="center" vertical="center"/>
    </xf>
    <xf numFmtId="0" fontId="14" fillId="0" borderId="0" xfId="0" applyFont="1" applyAlignment="1">
      <alignment wrapText="1"/>
    </xf>
    <xf numFmtId="0" fontId="16" fillId="0" borderId="0" xfId="0" applyFont="1" applyAlignment="1">
      <alignment vertical="center"/>
    </xf>
    <xf numFmtId="3" fontId="16" fillId="0" borderId="0" xfId="0" applyNumberFormat="1" applyFont="1" applyAlignment="1">
      <alignment vertical="center"/>
    </xf>
    <xf numFmtId="0" fontId="16" fillId="0" borderId="0" xfId="0" quotePrefix="1" applyFont="1" applyAlignment="1">
      <alignment horizontal="left" vertical="center"/>
    </xf>
    <xf numFmtId="165" fontId="16" fillId="0" borderId="0" xfId="0" applyNumberFormat="1" applyFont="1"/>
    <xf numFmtId="0" fontId="26" fillId="0" borderId="0" xfId="0" applyFont="1" applyAlignment="1">
      <alignment vertical="top" wrapText="1"/>
    </xf>
    <xf numFmtId="11" fontId="16" fillId="0" borderId="0" xfId="0" applyNumberFormat="1" applyFont="1"/>
    <xf numFmtId="0" fontId="16" fillId="0" borderId="0" xfId="0" applyFont="1" applyAlignment="1">
      <alignment horizontal="left" vertical="center"/>
    </xf>
    <xf numFmtId="165" fontId="16" fillId="0" borderId="0" xfId="0" applyNumberFormat="1" applyFont="1" applyAlignment="1">
      <alignment horizontal="left" vertical="center"/>
    </xf>
    <xf numFmtId="0" fontId="17" fillId="0" borderId="0" xfId="1" applyFont="1" applyAlignment="1">
      <alignment vertical="center"/>
    </xf>
    <xf numFmtId="0" fontId="16" fillId="0" borderId="0" xfId="1" applyFont="1" applyAlignment="1">
      <alignment vertical="center"/>
    </xf>
    <xf numFmtId="3" fontId="28" fillId="0" borderId="0" xfId="0" applyNumberFormat="1" applyFont="1"/>
    <xf numFmtId="3" fontId="28" fillId="0" borderId="51" xfId="0" applyNumberFormat="1" applyFont="1" applyBorder="1" applyAlignment="1">
      <alignment horizontal="right" vertical="center"/>
    </xf>
    <xf numFmtId="167" fontId="16" fillId="0" borderId="0" xfId="0" applyNumberFormat="1" applyFont="1"/>
    <xf numFmtId="3" fontId="29" fillId="0" borderId="0" xfId="0" applyNumberFormat="1" applyFont="1" applyAlignment="1">
      <alignment horizontal="right" vertical="center"/>
    </xf>
    <xf numFmtId="0" fontId="0" fillId="0" borderId="0" xfId="0" applyAlignment="1">
      <alignment horizontal="center"/>
    </xf>
    <xf numFmtId="0" fontId="30" fillId="0" borderId="0" xfId="0" applyFont="1" applyAlignment="1">
      <alignment horizontal="center"/>
    </xf>
    <xf numFmtId="0" fontId="30" fillId="0" borderId="0" xfId="0" applyFont="1" applyAlignment="1">
      <alignment horizontal="center" vertical="center"/>
    </xf>
    <xf numFmtId="0" fontId="7" fillId="0" borderId="0" xfId="0" applyFont="1" applyAlignment="1">
      <alignment horizontal="center"/>
    </xf>
    <xf numFmtId="0" fontId="31" fillId="0" borderId="0" xfId="10" applyAlignment="1">
      <alignment horizontal="center"/>
    </xf>
    <xf numFmtId="2" fontId="30" fillId="0" borderId="0" xfId="0" applyNumberFormat="1" applyFont="1" applyAlignment="1">
      <alignment horizontal="center" vertical="center"/>
    </xf>
    <xf numFmtId="2" fontId="0" fillId="0" borderId="0" xfId="0" applyNumberFormat="1" applyAlignment="1">
      <alignment horizontal="center"/>
    </xf>
    <xf numFmtId="2" fontId="0" fillId="0" borderId="0" xfId="0" applyNumberFormat="1"/>
    <xf numFmtId="2" fontId="31" fillId="0" borderId="0" xfId="10" applyNumberFormat="1" applyAlignment="1">
      <alignment horizontal="center"/>
    </xf>
    <xf numFmtId="0" fontId="32" fillId="0" borderId="0" xfId="0" applyFont="1"/>
    <xf numFmtId="0" fontId="32" fillId="0" borderId="0" xfId="0" applyFont="1" applyAlignment="1">
      <alignment vertical="center"/>
    </xf>
    <xf numFmtId="0" fontId="16" fillId="2" borderId="0" xfId="0" applyFont="1" applyFill="1"/>
    <xf numFmtId="0" fontId="15" fillId="2" borderId="43" xfId="0" applyFont="1" applyFill="1" applyBorder="1" applyAlignment="1">
      <alignment horizontal="center" vertical="center" wrapText="1"/>
    </xf>
    <xf numFmtId="0" fontId="15" fillId="2" borderId="44" xfId="0" applyFont="1" applyFill="1" applyBorder="1" applyAlignment="1">
      <alignment horizontal="center"/>
    </xf>
    <xf numFmtId="0" fontId="15" fillId="2" borderId="45" xfId="0" applyFont="1" applyFill="1" applyBorder="1" applyAlignment="1">
      <alignment horizontal="center" vertical="center" wrapText="1"/>
    </xf>
    <xf numFmtId="174" fontId="16" fillId="2" borderId="0" xfId="0" quotePrefix="1" applyNumberFormat="1" applyFont="1" applyFill="1" applyAlignment="1">
      <alignment horizontal="center" vertical="center" wrapText="1"/>
    </xf>
    <xf numFmtId="174" fontId="16" fillId="2" borderId="0" xfId="0" applyNumberFormat="1" applyFont="1" applyFill="1" applyAlignment="1">
      <alignment horizontal="center" vertical="center" wrapText="1"/>
    </xf>
    <xf numFmtId="165" fontId="16" fillId="2" borderId="18" xfId="0" applyNumberFormat="1" applyFont="1" applyFill="1" applyBorder="1" applyAlignment="1">
      <alignment horizontal="center" vertical="center" wrapText="1"/>
    </xf>
    <xf numFmtId="174" fontId="16" fillId="2" borderId="0" xfId="0" applyNumberFormat="1" applyFont="1" applyFill="1" applyAlignment="1">
      <alignment horizontal="center"/>
    </xf>
    <xf numFmtId="174" fontId="16" fillId="2" borderId="1" xfId="0" applyNumberFormat="1" applyFont="1" applyFill="1" applyBorder="1" applyAlignment="1">
      <alignment horizontal="center"/>
    </xf>
    <xf numFmtId="174" fontId="16" fillId="2" borderId="1" xfId="0" applyNumberFormat="1" applyFont="1" applyFill="1" applyBorder="1" applyAlignment="1">
      <alignment horizontal="center" vertical="center" wrapText="1"/>
    </xf>
    <xf numFmtId="165" fontId="16" fillId="2" borderId="20" xfId="0" applyNumberFormat="1" applyFont="1" applyFill="1" applyBorder="1" applyAlignment="1">
      <alignment horizontal="center" vertical="center" wrapText="1"/>
    </xf>
    <xf numFmtId="174" fontId="16" fillId="2" borderId="44" xfId="0" applyNumberFormat="1" applyFont="1" applyFill="1" applyBorder="1" applyAlignment="1">
      <alignment horizontal="center"/>
    </xf>
    <xf numFmtId="174" fontId="16" fillId="2" borderId="44" xfId="0" applyNumberFormat="1" applyFont="1" applyFill="1" applyBorder="1" applyAlignment="1">
      <alignment horizontal="center" vertical="center" wrapText="1"/>
    </xf>
    <xf numFmtId="165" fontId="16" fillId="2" borderId="45" xfId="0" applyNumberFormat="1" applyFont="1" applyFill="1" applyBorder="1" applyAlignment="1">
      <alignment horizontal="center" vertical="center" wrapText="1"/>
    </xf>
    <xf numFmtId="174" fontId="16" fillId="2" borderId="39" xfId="0" applyNumberFormat="1" applyFont="1" applyFill="1" applyBorder="1" applyAlignment="1">
      <alignment horizontal="center"/>
    </xf>
    <xf numFmtId="174" fontId="16" fillId="2" borderId="39" xfId="0" applyNumberFormat="1" applyFont="1" applyFill="1" applyBorder="1" applyAlignment="1">
      <alignment horizontal="center" vertical="center" wrapText="1"/>
    </xf>
    <xf numFmtId="165" fontId="16" fillId="2" borderId="40" xfId="0" applyNumberFormat="1" applyFont="1" applyFill="1" applyBorder="1" applyAlignment="1">
      <alignment horizontal="center" vertical="center" wrapText="1"/>
    </xf>
    <xf numFmtId="0" fontId="16" fillId="2" borderId="0" xfId="0" applyFont="1" applyFill="1" applyAlignment="1">
      <alignment vertical="center" wrapText="1"/>
    </xf>
    <xf numFmtId="0" fontId="15" fillId="2" borderId="12" xfId="0" applyFont="1" applyFill="1" applyBorder="1" applyAlignment="1">
      <alignment horizontal="left" vertical="center"/>
    </xf>
    <xf numFmtId="0" fontId="15" fillId="2" borderId="31" xfId="0" applyFont="1" applyFill="1" applyBorder="1"/>
    <xf numFmtId="0" fontId="15" fillId="2" borderId="15" xfId="0" applyFont="1" applyFill="1" applyBorder="1"/>
    <xf numFmtId="0" fontId="16" fillId="2" borderId="17" xfId="0" applyFont="1" applyFill="1" applyBorder="1"/>
    <xf numFmtId="0" fontId="16" fillId="2" borderId="19" xfId="0" applyFont="1" applyFill="1" applyBorder="1"/>
    <xf numFmtId="0" fontId="15" fillId="2" borderId="17" xfId="0" applyFont="1" applyFill="1" applyBorder="1"/>
    <xf numFmtId="165" fontId="16" fillId="2" borderId="18" xfId="0" applyNumberFormat="1" applyFont="1" applyFill="1" applyBorder="1" applyAlignment="1">
      <alignment horizontal="center" vertical="center"/>
    </xf>
    <xf numFmtId="0" fontId="16" fillId="2" borderId="34" xfId="0" applyFont="1" applyFill="1" applyBorder="1"/>
    <xf numFmtId="174" fontId="16" fillId="2" borderId="0" xfId="0" applyNumberFormat="1" applyFont="1" applyFill="1" applyAlignment="1">
      <alignment horizontal="center" vertical="center"/>
    </xf>
    <xf numFmtId="0" fontId="15" fillId="2" borderId="24" xfId="0" applyFont="1" applyFill="1" applyBorder="1"/>
    <xf numFmtId="165" fontId="16" fillId="2" borderId="17" xfId="0" applyNumberFormat="1" applyFont="1" applyFill="1" applyBorder="1" applyAlignment="1">
      <alignment horizontal="left" vertical="center"/>
    </xf>
    <xf numFmtId="165" fontId="16" fillId="2" borderId="19" xfId="0" applyNumberFormat="1" applyFont="1" applyFill="1" applyBorder="1" applyAlignment="1">
      <alignment horizontal="left" vertical="center"/>
    </xf>
    <xf numFmtId="165" fontId="16" fillId="2" borderId="0" xfId="0" applyNumberFormat="1" applyFont="1" applyFill="1" applyAlignment="1">
      <alignment horizontal="center" vertical="center"/>
    </xf>
    <xf numFmtId="0" fontId="17" fillId="2" borderId="0" xfId="0" applyFont="1" applyFill="1"/>
    <xf numFmtId="0" fontId="16" fillId="2" borderId="5" xfId="0" applyFont="1" applyFill="1" applyBorder="1" applyAlignment="1">
      <alignment horizontal="center"/>
    </xf>
    <xf numFmtId="165" fontId="16" fillId="2" borderId="5" xfId="0" applyNumberFormat="1" applyFont="1" applyFill="1" applyBorder="1" applyAlignment="1">
      <alignment horizontal="center"/>
    </xf>
    <xf numFmtId="165" fontId="16" fillId="2" borderId="1" xfId="0" applyNumberFormat="1" applyFont="1" applyFill="1" applyBorder="1" applyAlignment="1">
      <alignment horizontal="center"/>
    </xf>
    <xf numFmtId="0" fontId="16" fillId="2" borderId="2" xfId="0" applyFont="1" applyFill="1" applyBorder="1" applyAlignment="1">
      <alignment horizontal="center"/>
    </xf>
    <xf numFmtId="165" fontId="16" fillId="2" borderId="2" xfId="0" applyNumberFormat="1" applyFont="1" applyFill="1" applyBorder="1" applyAlignment="1">
      <alignment horizontal="center"/>
    </xf>
    <xf numFmtId="165" fontId="16" fillId="2" borderId="0" xfId="0" applyNumberFormat="1" applyFont="1" applyFill="1" applyAlignment="1">
      <alignment horizontal="center"/>
    </xf>
    <xf numFmtId="165" fontId="16" fillId="2" borderId="18" xfId="0" applyNumberFormat="1" applyFont="1" applyFill="1" applyBorder="1" applyAlignment="1">
      <alignment horizontal="center"/>
    </xf>
    <xf numFmtId="165" fontId="16" fillId="2" borderId="6" xfId="0" applyNumberFormat="1" applyFont="1" applyFill="1" applyBorder="1" applyAlignment="1">
      <alignment horizontal="center"/>
    </xf>
    <xf numFmtId="165" fontId="16" fillId="2" borderId="4" xfId="0" applyNumberFormat="1" applyFont="1" applyFill="1" applyBorder="1" applyAlignment="1">
      <alignment horizontal="center"/>
    </xf>
    <xf numFmtId="165" fontId="16" fillId="2" borderId="16" xfId="0" applyNumberFormat="1" applyFont="1" applyFill="1" applyBorder="1" applyAlignment="1">
      <alignment horizontal="center"/>
    </xf>
    <xf numFmtId="165" fontId="16" fillId="2" borderId="8" xfId="0" applyNumberFormat="1" applyFont="1" applyFill="1" applyBorder="1" applyAlignment="1">
      <alignment horizontal="center"/>
    </xf>
    <xf numFmtId="165" fontId="16" fillId="2" borderId="9" xfId="0" applyNumberFormat="1" applyFont="1" applyFill="1" applyBorder="1" applyAlignment="1">
      <alignment horizontal="center"/>
    </xf>
    <xf numFmtId="0" fontId="16" fillId="2" borderId="0" xfId="0" applyFont="1" applyFill="1" applyAlignment="1">
      <alignment horizontal="center"/>
    </xf>
    <xf numFmtId="164" fontId="16" fillId="2" borderId="0" xfId="0" applyNumberFormat="1" applyFont="1" applyFill="1" applyAlignment="1">
      <alignment horizontal="right" indent="4"/>
    </xf>
    <xf numFmtId="164" fontId="16" fillId="2" borderId="0" xfId="0" applyNumberFormat="1" applyFont="1" applyFill="1" applyAlignment="1">
      <alignment horizontal="right" indent="3"/>
    </xf>
    <xf numFmtId="165" fontId="16" fillId="2" borderId="0" xfId="0" applyNumberFormat="1" applyFont="1" applyFill="1" applyAlignment="1">
      <alignment horizontal="right" indent="3"/>
    </xf>
    <xf numFmtId="165" fontId="16" fillId="2" borderId="0" xfId="0" applyNumberFormat="1" applyFont="1" applyFill="1" applyAlignment="1">
      <alignment horizontal="right" indent="4"/>
    </xf>
    <xf numFmtId="0" fontId="15" fillId="2" borderId="0" xfId="0" applyFont="1" applyFill="1" applyAlignment="1">
      <alignment horizontal="center"/>
    </xf>
    <xf numFmtId="0" fontId="15" fillId="2" borderId="24" xfId="0" applyFont="1" applyFill="1" applyBorder="1" applyAlignment="1">
      <alignment horizontal="center" vertical="center"/>
    </xf>
    <xf numFmtId="5" fontId="15" fillId="2" borderId="36" xfId="0" applyNumberFormat="1" applyFont="1" applyFill="1" applyBorder="1" applyAlignment="1">
      <alignment horizontal="center" vertical="center" wrapText="1"/>
    </xf>
    <xf numFmtId="5" fontId="15" fillId="2" borderId="37" xfId="0" applyNumberFormat="1"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6" fillId="2" borderId="15" xfId="0" applyFont="1" applyFill="1" applyBorder="1" applyAlignment="1">
      <alignment horizontal="center"/>
    </xf>
    <xf numFmtId="0" fontId="16" fillId="2" borderId="17" xfId="0" applyFont="1" applyFill="1" applyBorder="1" applyAlignment="1">
      <alignment horizontal="center"/>
    </xf>
    <xf numFmtId="165" fontId="16" fillId="2" borderId="39" xfId="0" applyNumberFormat="1" applyFont="1" applyFill="1" applyBorder="1" applyAlignment="1">
      <alignment horizontal="center"/>
    </xf>
    <xf numFmtId="0" fontId="32" fillId="2" borderId="0" xfId="0" applyFont="1" applyFill="1"/>
    <xf numFmtId="0" fontId="15" fillId="2" borderId="43" xfId="0" applyFont="1" applyFill="1" applyBorder="1" applyAlignment="1">
      <alignment horizontal="center" vertical="center"/>
    </xf>
    <xf numFmtId="5" fontId="15" fillId="2" borderId="46" xfId="0" applyNumberFormat="1" applyFont="1" applyFill="1" applyBorder="1" applyAlignment="1">
      <alignment horizontal="center" vertical="center" wrapText="1"/>
    </xf>
    <xf numFmtId="5" fontId="15" fillId="2" borderId="44" xfId="0" applyNumberFormat="1" applyFont="1" applyFill="1" applyBorder="1" applyAlignment="1">
      <alignment horizontal="center" vertical="center" wrapText="1"/>
    </xf>
    <xf numFmtId="5" fontId="15" fillId="2" borderId="45" xfId="0" applyNumberFormat="1" applyFont="1" applyFill="1" applyBorder="1" applyAlignment="1">
      <alignment horizontal="center" vertical="center" wrapText="1"/>
    </xf>
    <xf numFmtId="3" fontId="16" fillId="2" borderId="0" xfId="0" applyNumberFormat="1" applyFont="1" applyFill="1" applyAlignment="1">
      <alignment horizontal="center"/>
    </xf>
    <xf numFmtId="3" fontId="16" fillId="2" borderId="39" xfId="0" applyNumberFormat="1" applyFont="1" applyFill="1" applyBorder="1" applyAlignment="1">
      <alignment horizontal="center"/>
    </xf>
    <xf numFmtId="0" fontId="14" fillId="2" borderId="0" xfId="0" applyFont="1" applyFill="1" applyAlignment="1">
      <alignment horizontal="center"/>
    </xf>
    <xf numFmtId="3" fontId="14" fillId="2" borderId="0" xfId="0" applyNumberFormat="1" applyFont="1" applyFill="1" applyAlignment="1">
      <alignment horizontal="center"/>
    </xf>
    <xf numFmtId="0" fontId="32" fillId="2" borderId="0" xfId="0" applyFont="1" applyFill="1" applyAlignment="1">
      <alignment vertical="center"/>
    </xf>
    <xf numFmtId="1" fontId="16" fillId="2" borderId="12" xfId="0" quotePrefix="1" applyNumberFormat="1" applyFont="1" applyFill="1" applyBorder="1" applyAlignment="1">
      <alignment horizontal="center" vertical="center"/>
    </xf>
    <xf numFmtId="174" fontId="16" fillId="2" borderId="13" xfId="0" applyNumberFormat="1" applyFont="1" applyFill="1" applyBorder="1" applyAlignment="1">
      <alignment horizontal="center" vertical="center"/>
    </xf>
    <xf numFmtId="164" fontId="16" fillId="2" borderId="14" xfId="0" applyNumberFormat="1" applyFont="1" applyFill="1" applyBorder="1" applyAlignment="1">
      <alignment horizontal="center" vertical="center"/>
    </xf>
    <xf numFmtId="1" fontId="16" fillId="2" borderId="17" xfId="0" quotePrefix="1" applyNumberFormat="1" applyFont="1" applyFill="1" applyBorder="1" applyAlignment="1">
      <alignment horizontal="center" vertical="center"/>
    </xf>
    <xf numFmtId="164" fontId="16" fillId="2" borderId="18" xfId="0" applyNumberFormat="1" applyFont="1" applyFill="1" applyBorder="1" applyAlignment="1">
      <alignment horizontal="center" vertical="center"/>
    </xf>
    <xf numFmtId="49" fontId="16" fillId="2" borderId="17" xfId="0" applyNumberFormat="1" applyFont="1" applyFill="1" applyBorder="1" applyAlignment="1">
      <alignment horizontal="center" vertical="center"/>
    </xf>
    <xf numFmtId="1" fontId="16" fillId="2" borderId="17" xfId="0" applyNumberFormat="1" applyFont="1" applyFill="1" applyBorder="1" applyAlignment="1">
      <alignment horizontal="center" vertical="center"/>
    </xf>
    <xf numFmtId="1" fontId="16" fillId="2" borderId="34" xfId="0" applyNumberFormat="1" applyFont="1" applyFill="1" applyBorder="1" applyAlignment="1">
      <alignment horizontal="center" vertical="center"/>
    </xf>
    <xf numFmtId="0" fontId="16" fillId="2" borderId="42" xfId="0" applyFont="1" applyFill="1" applyBorder="1" applyAlignment="1">
      <alignment horizontal="center" vertical="center"/>
    </xf>
    <xf numFmtId="164" fontId="16" fillId="2" borderId="40" xfId="0" applyNumberFormat="1" applyFont="1" applyFill="1" applyBorder="1" applyAlignment="1">
      <alignment horizontal="center" vertical="center"/>
    </xf>
    <xf numFmtId="1" fontId="16" fillId="2" borderId="0" xfId="0" applyNumberFormat="1" applyFont="1" applyFill="1" applyAlignment="1">
      <alignment horizontal="center" vertical="center"/>
    </xf>
    <xf numFmtId="0" fontId="16" fillId="2" borderId="0" xfId="0" applyFont="1" applyFill="1" applyAlignment="1">
      <alignment horizontal="center" vertical="center"/>
    </xf>
    <xf numFmtId="164" fontId="16" fillId="2" borderId="0" xfId="0" applyNumberFormat="1" applyFont="1" applyFill="1" applyAlignment="1">
      <alignment horizontal="center" vertical="center"/>
    </xf>
    <xf numFmtId="0" fontId="15" fillId="2" borderId="24" xfId="0" applyFont="1" applyFill="1" applyBorder="1" applyAlignment="1">
      <alignment vertical="center"/>
    </xf>
    <xf numFmtId="0" fontId="15" fillId="2" borderId="37" xfId="0" applyFont="1" applyFill="1" applyBorder="1" applyAlignment="1">
      <alignment horizontal="center" vertical="center"/>
    </xf>
    <xf numFmtId="0" fontId="15" fillId="2" borderId="38" xfId="0" applyFont="1" applyFill="1" applyBorder="1" applyAlignment="1">
      <alignment horizontal="center"/>
    </xf>
    <xf numFmtId="165" fontId="16" fillId="2" borderId="0" xfId="0" applyNumberFormat="1" applyFont="1" applyFill="1"/>
    <xf numFmtId="49" fontId="16" fillId="2" borderId="17" xfId="3" quotePrefix="1" applyNumberFormat="1" applyFont="1" applyFill="1" applyBorder="1" applyAlignment="1">
      <alignment horizontal="left"/>
    </xf>
    <xf numFmtId="49" fontId="16" fillId="2" borderId="17" xfId="3" applyNumberFormat="1" applyFont="1" applyFill="1" applyBorder="1"/>
    <xf numFmtId="49" fontId="16" fillId="2" borderId="19" xfId="3" applyNumberFormat="1" applyFont="1" applyFill="1" applyBorder="1"/>
    <xf numFmtId="165" fontId="16" fillId="2" borderId="20" xfId="0" applyNumberFormat="1" applyFont="1" applyFill="1" applyBorder="1" applyAlignment="1">
      <alignment horizontal="center"/>
    </xf>
    <xf numFmtId="49" fontId="16" fillId="2" borderId="17" xfId="2" applyNumberFormat="1" applyFont="1" applyFill="1" applyBorder="1"/>
    <xf numFmtId="49" fontId="16" fillId="2" borderId="19" xfId="2" applyNumberFormat="1" applyFont="1" applyFill="1" applyBorder="1"/>
    <xf numFmtId="49" fontId="16" fillId="2" borderId="17" xfId="0" applyNumberFormat="1" applyFont="1" applyFill="1" applyBorder="1"/>
    <xf numFmtId="49" fontId="16" fillId="2" borderId="19" xfId="0" applyNumberFormat="1" applyFont="1" applyFill="1" applyBorder="1"/>
    <xf numFmtId="165" fontId="16" fillId="2" borderId="1" xfId="1" applyNumberFormat="1" applyFont="1" applyFill="1" applyBorder="1" applyAlignment="1" applyProtection="1">
      <alignment horizontal="center"/>
      <protection locked="0"/>
    </xf>
    <xf numFmtId="49" fontId="15" fillId="2" borderId="34" xfId="0" applyNumberFormat="1" applyFont="1" applyFill="1" applyBorder="1" applyAlignment="1">
      <alignment vertical="center"/>
    </xf>
    <xf numFmtId="165" fontId="16" fillId="2" borderId="39" xfId="0" applyNumberFormat="1" applyFont="1" applyFill="1" applyBorder="1" applyAlignment="1">
      <alignment horizontal="center" vertical="center"/>
    </xf>
    <xf numFmtId="49" fontId="16" fillId="2" borderId="0" xfId="0" applyNumberFormat="1" applyFont="1" applyFill="1" applyAlignment="1">
      <alignment vertical="center"/>
    </xf>
    <xf numFmtId="0" fontId="16" fillId="2" borderId="0" xfId="0" applyFont="1" applyFill="1" applyAlignment="1">
      <alignment vertical="center"/>
    </xf>
    <xf numFmtId="0" fontId="24" fillId="2" borderId="43" xfId="0" applyFont="1" applyFill="1" applyBorder="1" applyAlignment="1">
      <alignment vertical="center"/>
    </xf>
    <xf numFmtId="0" fontId="15" fillId="2" borderId="48" xfId="1" applyFont="1" applyFill="1" applyBorder="1" applyAlignment="1">
      <alignment horizontal="center" vertical="center"/>
    </xf>
    <xf numFmtId="0" fontId="15" fillId="2" borderId="47" xfId="0" applyFont="1" applyFill="1" applyBorder="1" applyAlignment="1">
      <alignment horizontal="center" vertical="center"/>
    </xf>
    <xf numFmtId="0" fontId="15" fillId="2" borderId="48" xfId="0" applyFont="1" applyFill="1" applyBorder="1" applyAlignment="1">
      <alignment horizontal="center" vertical="center"/>
    </xf>
    <xf numFmtId="0" fontId="15" fillId="2" borderId="44" xfId="0" applyFont="1" applyFill="1" applyBorder="1" applyAlignment="1">
      <alignment horizontal="center" vertical="center"/>
    </xf>
    <xf numFmtId="0" fontId="15" fillId="2" borderId="49" xfId="0" applyFont="1" applyFill="1" applyBorder="1" applyAlignment="1">
      <alignment horizontal="center" vertical="center"/>
    </xf>
    <xf numFmtId="0" fontId="21" fillId="2" borderId="17" xfId="0" applyFont="1" applyFill="1" applyBorder="1" applyAlignment="1">
      <alignment vertical="center"/>
    </xf>
    <xf numFmtId="165" fontId="16" fillId="2" borderId="2" xfId="1" applyNumberFormat="1" applyFont="1" applyFill="1" applyBorder="1" applyAlignment="1">
      <alignment horizontal="center" vertical="center"/>
    </xf>
    <xf numFmtId="165" fontId="16" fillId="2" borderId="2" xfId="0" applyNumberFormat="1" applyFont="1" applyFill="1" applyBorder="1" applyAlignment="1">
      <alignment horizontal="center" vertical="center"/>
    </xf>
    <xf numFmtId="165" fontId="16" fillId="2" borderId="8" xfId="0" applyNumberFormat="1" applyFont="1" applyFill="1" applyBorder="1" applyAlignment="1">
      <alignment horizontal="center" vertical="center"/>
    </xf>
    <xf numFmtId="165" fontId="16" fillId="2" borderId="3" xfId="0" applyNumberFormat="1" applyFont="1" applyFill="1" applyBorder="1" applyAlignment="1">
      <alignment horizontal="center" vertical="center"/>
    </xf>
    <xf numFmtId="165" fontId="16" fillId="2" borderId="32" xfId="0" applyNumberFormat="1" applyFont="1" applyFill="1" applyBorder="1" applyAlignment="1">
      <alignment horizontal="center" vertical="center"/>
    </xf>
    <xf numFmtId="0" fontId="21" fillId="2" borderId="19" xfId="0" applyFont="1" applyFill="1" applyBorder="1" applyAlignment="1">
      <alignment vertical="center"/>
    </xf>
    <xf numFmtId="165" fontId="16" fillId="2" borderId="5" xfId="1"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165" fontId="16" fillId="2" borderId="9" xfId="0" applyNumberFormat="1" applyFont="1" applyFill="1" applyBorder="1" applyAlignment="1">
      <alignment horizontal="center" vertical="center"/>
    </xf>
    <xf numFmtId="165" fontId="16" fillId="2" borderId="10" xfId="0" applyNumberFormat="1" applyFont="1" applyFill="1" applyBorder="1" applyAlignment="1">
      <alignment horizontal="center" vertical="center"/>
    </xf>
    <xf numFmtId="165" fontId="16" fillId="2" borderId="30" xfId="0" applyNumberFormat="1" applyFont="1" applyFill="1" applyBorder="1" applyAlignment="1">
      <alignment horizontal="center" vertical="center"/>
    </xf>
    <xf numFmtId="165" fontId="16" fillId="2" borderId="4" xfId="1" applyNumberFormat="1" applyFont="1" applyFill="1" applyBorder="1" applyAlignment="1">
      <alignment horizontal="center" vertical="center"/>
    </xf>
    <xf numFmtId="0" fontId="21" fillId="2" borderId="43" xfId="0" applyFont="1" applyFill="1" applyBorder="1" applyAlignment="1">
      <alignment vertical="center"/>
    </xf>
    <xf numFmtId="165" fontId="16" fillId="2" borderId="47" xfId="1" applyNumberFormat="1" applyFont="1" applyFill="1" applyBorder="1" applyAlignment="1">
      <alignment horizontal="center" vertical="center"/>
    </xf>
    <xf numFmtId="165" fontId="16" fillId="2" borderId="47" xfId="0" applyNumberFormat="1" applyFont="1" applyFill="1" applyBorder="1" applyAlignment="1">
      <alignment horizontal="center" vertical="center"/>
    </xf>
    <xf numFmtId="165" fontId="16" fillId="2" borderId="48" xfId="0" applyNumberFormat="1" applyFont="1" applyFill="1" applyBorder="1" applyAlignment="1">
      <alignment horizontal="center" vertical="center"/>
    </xf>
    <xf numFmtId="165" fontId="16" fillId="2" borderId="46" xfId="0" applyNumberFormat="1" applyFont="1" applyFill="1" applyBorder="1" applyAlignment="1">
      <alignment horizontal="center" vertical="center"/>
    </xf>
    <xf numFmtId="165" fontId="16" fillId="2" borderId="49" xfId="0" applyNumberFormat="1" applyFont="1" applyFill="1" applyBorder="1" applyAlignment="1">
      <alignment horizontal="center" vertical="center"/>
    </xf>
    <xf numFmtId="165" fontId="16" fillId="2" borderId="48" xfId="1" applyNumberFormat="1" applyFont="1" applyFill="1" applyBorder="1" applyAlignment="1">
      <alignment horizontal="center" vertical="center"/>
    </xf>
    <xf numFmtId="0" fontId="16" fillId="2" borderId="0" xfId="0" applyFont="1" applyFill="1" applyAlignment="1">
      <alignment horizontal="left" vertical="center"/>
    </xf>
    <xf numFmtId="0" fontId="15" fillId="2" borderId="0" xfId="0" applyFont="1" applyFill="1" applyAlignment="1">
      <alignment horizontal="left" vertical="center"/>
    </xf>
    <xf numFmtId="0" fontId="24" fillId="2" borderId="43" xfId="0" applyFont="1" applyFill="1" applyBorder="1" applyAlignment="1">
      <alignment horizontal="left" vertical="center"/>
    </xf>
    <xf numFmtId="166" fontId="24" fillId="2" borderId="48" xfId="0" quotePrefix="1" applyNumberFormat="1" applyFont="1" applyFill="1" applyBorder="1" applyAlignment="1">
      <alignment horizontal="center" vertical="center"/>
    </xf>
    <xf numFmtId="166" fontId="24" fillId="2" borderId="47" xfId="0" quotePrefix="1" applyNumberFormat="1" applyFont="1" applyFill="1" applyBorder="1" applyAlignment="1">
      <alignment horizontal="center" vertical="center"/>
    </xf>
    <xf numFmtId="0" fontId="21" fillId="2" borderId="17" xfId="0" applyFont="1" applyFill="1" applyBorder="1" applyAlignment="1">
      <alignment horizontal="left" vertical="center"/>
    </xf>
    <xf numFmtId="0" fontId="21" fillId="2" borderId="19" xfId="0" applyFont="1" applyFill="1" applyBorder="1" applyAlignment="1">
      <alignment horizontal="left" vertical="center"/>
    </xf>
    <xf numFmtId="0" fontId="21" fillId="2" borderId="43" xfId="0" applyFont="1" applyFill="1" applyBorder="1" applyAlignment="1">
      <alignment horizontal="left" vertical="center"/>
    </xf>
    <xf numFmtId="0" fontId="21" fillId="2" borderId="0" xfId="0" applyFont="1" applyFill="1" applyAlignment="1">
      <alignment horizontal="left" vertical="center"/>
    </xf>
    <xf numFmtId="165" fontId="21" fillId="2" borderId="0" xfId="0" applyNumberFormat="1" applyFont="1" applyFill="1" applyAlignment="1">
      <alignment horizontal="right" vertical="center" indent="2"/>
    </xf>
    <xf numFmtId="165" fontId="16" fillId="2" borderId="0" xfId="0" applyNumberFormat="1" applyFont="1" applyFill="1" applyAlignment="1">
      <alignment horizontal="right" vertical="center" indent="2"/>
    </xf>
    <xf numFmtId="0" fontId="15" fillId="2" borderId="24" xfId="0" applyFont="1" applyFill="1" applyBorder="1" applyAlignment="1">
      <alignment horizontal="left" vertical="center" wrapText="1"/>
    </xf>
    <xf numFmtId="0" fontId="15" fillId="2" borderId="27"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6" fillId="2" borderId="15" xfId="0" applyFont="1" applyFill="1" applyBorder="1"/>
    <xf numFmtId="175" fontId="16" fillId="2" borderId="6" xfId="6" applyNumberFormat="1" applyFont="1" applyFill="1" applyBorder="1" applyAlignment="1">
      <alignment horizontal="center" vertical="center"/>
    </xf>
    <xf numFmtId="175" fontId="16" fillId="2" borderId="4" xfId="6" applyNumberFormat="1" applyFont="1" applyFill="1" applyBorder="1" applyAlignment="1">
      <alignment horizontal="center" vertical="center"/>
    </xf>
    <xf numFmtId="175" fontId="16" fillId="2" borderId="16" xfId="6" applyNumberFormat="1" applyFont="1" applyFill="1" applyBorder="1" applyAlignment="1">
      <alignment horizontal="center" vertical="center"/>
    </xf>
    <xf numFmtId="175" fontId="16" fillId="2" borderId="0" xfId="6" applyNumberFormat="1" applyFont="1" applyFill="1" applyAlignment="1">
      <alignment horizontal="center" vertical="center"/>
    </xf>
    <xf numFmtId="175" fontId="16" fillId="2" borderId="2" xfId="6" applyNumberFormat="1" applyFont="1" applyFill="1" applyBorder="1" applyAlignment="1">
      <alignment horizontal="center" vertical="center"/>
    </xf>
    <xf numFmtId="175" fontId="16" fillId="2" borderId="18" xfId="6" applyNumberFormat="1" applyFont="1" applyFill="1" applyBorder="1" applyAlignment="1">
      <alignment horizontal="center" vertical="center"/>
    </xf>
    <xf numFmtId="175" fontId="16" fillId="2" borderId="1" xfId="6" applyNumberFormat="1" applyFont="1" applyFill="1" applyBorder="1" applyAlignment="1">
      <alignment horizontal="center" vertical="center"/>
    </xf>
    <xf numFmtId="175" fontId="16" fillId="2" borderId="5" xfId="6" applyNumberFormat="1" applyFont="1" applyFill="1" applyBorder="1" applyAlignment="1">
      <alignment horizontal="center" vertical="center"/>
    </xf>
    <xf numFmtId="175" fontId="16" fillId="2" borderId="20" xfId="6" applyNumberFormat="1" applyFont="1" applyFill="1" applyBorder="1" applyAlignment="1">
      <alignment horizontal="center" vertical="center"/>
    </xf>
    <xf numFmtId="0" fontId="16" fillId="2" borderId="17" xfId="0" applyFont="1" applyFill="1" applyBorder="1" applyAlignment="1">
      <alignment vertical="center" wrapText="1"/>
    </xf>
    <xf numFmtId="0" fontId="16" fillId="2" borderId="21" xfId="0" applyFont="1" applyFill="1" applyBorder="1"/>
    <xf numFmtId="175" fontId="16" fillId="2" borderId="22" xfId="0" applyNumberFormat="1" applyFont="1" applyFill="1" applyBorder="1" applyAlignment="1">
      <alignment horizontal="center" vertical="center"/>
    </xf>
    <xf numFmtId="175" fontId="16" fillId="2" borderId="26" xfId="0" applyNumberFormat="1" applyFont="1" applyFill="1" applyBorder="1" applyAlignment="1">
      <alignment horizontal="center" vertical="center"/>
    </xf>
    <xf numFmtId="175" fontId="16" fillId="2" borderId="23" xfId="0" applyNumberFormat="1" applyFont="1" applyFill="1" applyBorder="1" applyAlignment="1">
      <alignment horizontal="center" vertical="center"/>
    </xf>
    <xf numFmtId="165" fontId="16" fillId="2" borderId="0" xfId="0" applyNumberFormat="1" applyFont="1" applyFill="1" applyAlignment="1">
      <alignment horizontal="right" indent="2"/>
    </xf>
    <xf numFmtId="0" fontId="16" fillId="2" borderId="12" xfId="0" applyFont="1" applyFill="1" applyBorder="1" applyAlignment="1">
      <alignment vertical="center" wrapText="1"/>
    </xf>
    <xf numFmtId="0" fontId="16" fillId="2" borderId="19" xfId="0" applyFont="1" applyFill="1" applyBorder="1" applyAlignment="1">
      <alignment vertical="center" wrapText="1"/>
    </xf>
    <xf numFmtId="0" fontId="16" fillId="2" borderId="43" xfId="0" applyFont="1" applyFill="1" applyBorder="1" applyAlignment="1">
      <alignment vertical="center" wrapText="1"/>
    </xf>
    <xf numFmtId="0" fontId="16" fillId="2" borderId="34" xfId="0" applyFont="1" applyFill="1" applyBorder="1" applyAlignment="1">
      <alignment vertical="center" wrapText="1"/>
    </xf>
    <xf numFmtId="0" fontId="15" fillId="2" borderId="27"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14" xfId="0" applyFont="1" applyFill="1" applyBorder="1" applyAlignment="1">
      <alignment horizontal="center" vertical="center"/>
    </xf>
    <xf numFmtId="176" fontId="16" fillId="2" borderId="2" xfId="0" applyNumberFormat="1" applyFont="1" applyFill="1" applyBorder="1" applyAlignment="1">
      <alignment horizontal="center" vertical="center"/>
    </xf>
    <xf numFmtId="176" fontId="16" fillId="2" borderId="18" xfId="0" applyNumberFormat="1" applyFont="1" applyFill="1" applyBorder="1" applyAlignment="1">
      <alignment horizontal="center" vertical="center"/>
    </xf>
    <xf numFmtId="176" fontId="16" fillId="2" borderId="3" xfId="0" applyNumberFormat="1" applyFont="1" applyFill="1" applyBorder="1" applyAlignment="1">
      <alignment horizontal="center" vertical="center"/>
    </xf>
    <xf numFmtId="176" fontId="16" fillId="2" borderId="10" xfId="0" applyNumberFormat="1" applyFont="1" applyFill="1" applyBorder="1" applyAlignment="1">
      <alignment horizontal="center" vertical="center"/>
    </xf>
    <xf numFmtId="176" fontId="16" fillId="2" borderId="5" xfId="0" applyNumberFormat="1" applyFont="1" applyFill="1" applyBorder="1" applyAlignment="1">
      <alignment horizontal="center" vertical="center"/>
    </xf>
    <xf numFmtId="176" fontId="16" fillId="2" borderId="42" xfId="0" applyNumberFormat="1" applyFont="1" applyFill="1" applyBorder="1" applyAlignment="1">
      <alignment horizontal="center" vertical="center"/>
    </xf>
    <xf numFmtId="0" fontId="15" fillId="2" borderId="14" xfId="0" applyFont="1" applyFill="1" applyBorder="1" applyAlignment="1">
      <alignment horizontal="center" vertical="center" wrapText="1"/>
    </xf>
    <xf numFmtId="0" fontId="14" fillId="2" borderId="0" xfId="0" applyFont="1" applyFill="1" applyAlignment="1">
      <alignment horizontal="left"/>
    </xf>
    <xf numFmtId="0" fontId="20" fillId="0" borderId="0" xfId="0" applyFont="1" applyAlignment="1">
      <alignment horizontal="center" vertical="top"/>
    </xf>
    <xf numFmtId="0" fontId="14" fillId="2" borderId="0" xfId="0" applyFont="1" applyFill="1" applyAlignment="1">
      <alignment vertical="center" wrapText="1"/>
    </xf>
    <xf numFmtId="0" fontId="20" fillId="0" borderId="0" xfId="0" applyFont="1" applyAlignment="1">
      <alignment horizontal="center" vertical="center"/>
    </xf>
    <xf numFmtId="0" fontId="14" fillId="3" borderId="0" xfId="0" applyFont="1" applyFill="1" applyAlignment="1">
      <alignment vertical="center" wrapText="1"/>
    </xf>
    <xf numFmtId="0" fontId="25" fillId="3" borderId="0" xfId="0" applyFont="1" applyFill="1" applyAlignment="1">
      <alignment vertical="center" wrapText="1"/>
    </xf>
    <xf numFmtId="0" fontId="15" fillId="2" borderId="54" xfId="0" applyFont="1" applyFill="1" applyBorder="1" applyAlignment="1">
      <alignment horizontal="center" vertical="center" wrapText="1"/>
    </xf>
    <xf numFmtId="0" fontId="15" fillId="2" borderId="55"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6" fillId="2" borderId="58" xfId="0" applyFont="1" applyFill="1" applyBorder="1"/>
    <xf numFmtId="165" fontId="16" fillId="2" borderId="59" xfId="0" applyNumberFormat="1" applyFont="1" applyFill="1" applyBorder="1" applyAlignment="1">
      <alignment horizontal="center"/>
    </xf>
    <xf numFmtId="0" fontId="16" fillId="2" borderId="60" xfId="0" applyFont="1" applyFill="1" applyBorder="1"/>
    <xf numFmtId="165" fontId="16" fillId="2" borderId="61" xfId="0" applyNumberFormat="1" applyFont="1" applyFill="1" applyBorder="1" applyAlignment="1">
      <alignment horizontal="center"/>
    </xf>
    <xf numFmtId="0" fontId="16" fillId="2" borderId="62" xfId="0" applyFont="1" applyFill="1" applyBorder="1"/>
    <xf numFmtId="0" fontId="15" fillId="2" borderId="46" xfId="0" applyFont="1" applyFill="1" applyBorder="1" applyAlignment="1">
      <alignment horizontal="center" vertical="center"/>
    </xf>
    <xf numFmtId="0" fontId="32" fillId="2" borderId="0" xfId="0" applyFont="1" applyFill="1" applyAlignment="1">
      <alignment horizontal="left" vertical="center"/>
    </xf>
    <xf numFmtId="0" fontId="32" fillId="2" borderId="0" xfId="0" applyFont="1" applyFill="1" applyAlignment="1">
      <alignment horizontal="center" vertical="center"/>
    </xf>
    <xf numFmtId="3" fontId="16" fillId="2" borderId="0" xfId="0" applyNumberFormat="1" applyFont="1" applyFill="1" applyAlignment="1">
      <alignment horizontal="center" vertical="center"/>
    </xf>
    <xf numFmtId="0" fontId="32" fillId="0" borderId="0" xfId="0" applyFont="1" applyAlignment="1">
      <alignment horizontal="center" vertical="center"/>
    </xf>
    <xf numFmtId="176" fontId="16" fillId="2" borderId="30" xfId="0" applyNumberFormat="1" applyFont="1" applyFill="1" applyBorder="1" applyAlignment="1">
      <alignment horizontal="center" vertical="center"/>
    </xf>
    <xf numFmtId="176" fontId="16" fillId="2" borderId="50" xfId="0" applyNumberFormat="1" applyFont="1" applyFill="1" applyBorder="1" applyAlignment="1">
      <alignment horizontal="center" vertical="center"/>
    </xf>
    <xf numFmtId="176" fontId="16" fillId="2" borderId="39" xfId="0" applyNumberFormat="1" applyFont="1" applyFill="1" applyBorder="1" applyAlignment="1">
      <alignment horizontal="center" vertical="center"/>
    </xf>
    <xf numFmtId="178" fontId="16" fillId="2" borderId="2" xfId="0" applyNumberFormat="1" applyFont="1" applyFill="1" applyBorder="1" applyAlignment="1">
      <alignment horizontal="right" vertical="center"/>
    </xf>
    <xf numFmtId="0" fontId="20" fillId="0" borderId="0" xfId="0" applyFont="1" applyAlignment="1">
      <alignment horizontal="right" vertical="top"/>
    </xf>
    <xf numFmtId="0" fontId="38" fillId="0" borderId="0" xfId="0" applyFont="1" applyAlignment="1">
      <alignment vertical="top"/>
    </xf>
    <xf numFmtId="0" fontId="14" fillId="3" borderId="0" xfId="0" applyFont="1" applyFill="1" applyAlignment="1">
      <alignment vertical="top"/>
    </xf>
    <xf numFmtId="0" fontId="22" fillId="0" borderId="0" xfId="0" applyFont="1" applyAlignment="1">
      <alignment horizontal="center" vertical="top"/>
    </xf>
    <xf numFmtId="0" fontId="14" fillId="3" borderId="0" xfId="0" applyFont="1" applyFill="1" applyAlignment="1">
      <alignment vertical="top" wrapText="1"/>
    </xf>
    <xf numFmtId="0" fontId="23" fillId="3" borderId="0" xfId="0" applyFont="1" applyFill="1" applyAlignment="1">
      <alignment vertical="top" wrapText="1"/>
    </xf>
    <xf numFmtId="0" fontId="10" fillId="0" borderId="0" xfId="0" applyFont="1" applyAlignment="1">
      <alignment horizontal="centerContinuous"/>
    </xf>
    <xf numFmtId="0" fontId="11" fillId="0" borderId="0" xfId="0" applyFont="1"/>
    <xf numFmtId="0" fontId="11" fillId="0" borderId="0" xfId="0" applyFont="1" applyAlignment="1">
      <alignment horizontal="centerContinuous"/>
    </xf>
    <xf numFmtId="165" fontId="16" fillId="2" borderId="10" xfId="0" applyNumberFormat="1" applyFont="1" applyFill="1" applyBorder="1" applyAlignment="1">
      <alignment horizontal="center"/>
    </xf>
    <xf numFmtId="165" fontId="16" fillId="2" borderId="3" xfId="0" applyNumberFormat="1" applyFont="1" applyFill="1" applyBorder="1" applyAlignment="1">
      <alignment horizontal="center"/>
    </xf>
    <xf numFmtId="0" fontId="15" fillId="2" borderId="37" xfId="0" applyFont="1" applyFill="1" applyBorder="1" applyAlignment="1">
      <alignment horizontal="center"/>
    </xf>
    <xf numFmtId="176" fontId="16" fillId="2" borderId="32" xfId="0" applyNumberFormat="1" applyFont="1" applyFill="1" applyBorder="1" applyAlignment="1">
      <alignment horizontal="center" vertical="center"/>
    </xf>
    <xf numFmtId="173" fontId="16" fillId="2" borderId="63" xfId="0" applyNumberFormat="1" applyFont="1" applyFill="1" applyBorder="1" applyAlignment="1">
      <alignment horizontal="left" wrapText="1"/>
    </xf>
    <xf numFmtId="177" fontId="16" fillId="2" borderId="64" xfId="0" applyNumberFormat="1" applyFont="1" applyFill="1" applyBorder="1" applyAlignment="1">
      <alignment horizontal="center" wrapText="1"/>
    </xf>
    <xf numFmtId="0" fontId="16" fillId="2" borderId="8" xfId="0" applyFont="1" applyFill="1" applyBorder="1"/>
    <xf numFmtId="0" fontId="16" fillId="2" borderId="9" xfId="0" applyFont="1" applyFill="1" applyBorder="1"/>
    <xf numFmtId="3" fontId="16" fillId="2" borderId="64" xfId="0" applyNumberFormat="1" applyFont="1" applyFill="1" applyBorder="1" applyAlignment="1">
      <alignment horizontal="center" wrapText="1"/>
    </xf>
    <xf numFmtId="167" fontId="16" fillId="2" borderId="65" xfId="0" applyNumberFormat="1" applyFont="1" applyFill="1" applyBorder="1" applyAlignment="1">
      <alignment horizontal="center" wrapText="1"/>
    </xf>
    <xf numFmtId="0" fontId="16" fillId="2" borderId="63" xfId="0" applyFont="1" applyFill="1" applyBorder="1"/>
    <xf numFmtId="180" fontId="16" fillId="2" borderId="1" xfId="0" applyNumberFormat="1" applyFont="1" applyFill="1" applyBorder="1"/>
    <xf numFmtId="180" fontId="16" fillId="2" borderId="66" xfId="0" applyNumberFormat="1" applyFont="1" applyFill="1" applyBorder="1"/>
    <xf numFmtId="181" fontId="16" fillId="2" borderId="3" xfId="0" applyNumberFormat="1" applyFont="1" applyFill="1" applyBorder="1"/>
    <xf numFmtId="181" fontId="16" fillId="2" borderId="10" xfId="0" applyNumberFormat="1" applyFont="1" applyFill="1" applyBorder="1"/>
    <xf numFmtId="181" fontId="16" fillId="2" borderId="64" xfId="0" applyNumberFormat="1" applyFont="1" applyFill="1" applyBorder="1"/>
    <xf numFmtId="182" fontId="16" fillId="2" borderId="4" xfId="0" applyNumberFormat="1" applyFont="1" applyFill="1" applyBorder="1"/>
    <xf numFmtId="182" fontId="16" fillId="2" borderId="2" xfId="0" applyNumberFormat="1" applyFont="1" applyFill="1" applyBorder="1"/>
    <xf numFmtId="182" fontId="16" fillId="2" borderId="5" xfId="0" applyNumberFormat="1" applyFont="1" applyFill="1" applyBorder="1"/>
    <xf numFmtId="182" fontId="16" fillId="2" borderId="65" xfId="0" applyNumberFormat="1" applyFont="1" applyFill="1" applyBorder="1"/>
    <xf numFmtId="183" fontId="16" fillId="2" borderId="6" xfId="0" applyNumberFormat="1" applyFont="1" applyFill="1" applyBorder="1" applyAlignment="1">
      <alignment horizontal="right"/>
    </xf>
    <xf numFmtId="183" fontId="16" fillId="2" borderId="0" xfId="0" applyNumberFormat="1" applyFont="1" applyFill="1" applyAlignment="1">
      <alignment horizontal="right"/>
    </xf>
    <xf numFmtId="183" fontId="16" fillId="2" borderId="1" xfId="0" applyNumberFormat="1" applyFont="1" applyFill="1" applyBorder="1" applyAlignment="1">
      <alignment horizontal="right"/>
    </xf>
    <xf numFmtId="0" fontId="39" fillId="2" borderId="0" xfId="0" applyFont="1" applyFill="1" applyAlignment="1">
      <alignment horizontal="centerContinuous"/>
    </xf>
    <xf numFmtId="0" fontId="16" fillId="2" borderId="0" xfId="0" applyFont="1" applyFill="1" applyAlignment="1">
      <alignment horizontal="center" wrapText="1"/>
    </xf>
    <xf numFmtId="3" fontId="16" fillId="2" borderId="0" xfId="0" applyNumberFormat="1" applyFont="1" applyFill="1" applyAlignment="1">
      <alignment horizontal="center" wrapText="1"/>
    </xf>
    <xf numFmtId="167" fontId="42" fillId="2" borderId="0" xfId="0" applyNumberFormat="1" applyFont="1" applyFill="1" applyAlignment="1">
      <alignment horizontal="center" wrapText="1"/>
    </xf>
    <xf numFmtId="180" fontId="16" fillId="2" borderId="0" xfId="0" applyNumberFormat="1" applyFont="1" applyFill="1"/>
    <xf numFmtId="0" fontId="14" fillId="2" borderId="0" xfId="0" applyFont="1" applyFill="1" applyAlignment="1">
      <alignment horizontal="left" vertical="top" wrapText="1"/>
    </xf>
    <xf numFmtId="0" fontId="32" fillId="2" borderId="0" xfId="0" applyFont="1" applyFill="1" applyAlignment="1">
      <alignment horizontal="center"/>
    </xf>
    <xf numFmtId="0" fontId="16" fillId="2" borderId="1" xfId="0" applyFont="1" applyFill="1" applyBorder="1" applyAlignment="1">
      <alignment horizontal="center"/>
    </xf>
    <xf numFmtId="165" fontId="16" fillId="2" borderId="11" xfId="0" applyNumberFormat="1" applyFont="1" applyFill="1" applyBorder="1" applyAlignment="1">
      <alignment horizontal="center"/>
    </xf>
    <xf numFmtId="165" fontId="16" fillId="2" borderId="32" xfId="0" applyNumberFormat="1" applyFont="1" applyFill="1" applyBorder="1" applyAlignment="1">
      <alignment horizontal="center"/>
    </xf>
    <xf numFmtId="176" fontId="16" fillId="2" borderId="1" xfId="0" applyNumberFormat="1" applyFont="1" applyFill="1" applyBorder="1" applyAlignment="1">
      <alignment horizontal="center" vertical="center"/>
    </xf>
    <xf numFmtId="0" fontId="16" fillId="2" borderId="67" xfId="0" applyFont="1" applyFill="1" applyBorder="1"/>
    <xf numFmtId="0" fontId="16" fillId="2" borderId="34" xfId="0" applyFont="1" applyFill="1" applyBorder="1" applyAlignment="1">
      <alignment horizontal="center"/>
    </xf>
    <xf numFmtId="167" fontId="14" fillId="0" borderId="0" xfId="0" applyNumberFormat="1" applyFont="1"/>
    <xf numFmtId="3" fontId="11" fillId="2" borderId="4" xfId="9" applyNumberFormat="1" applyFont="1" applyFill="1" applyBorder="1" applyAlignment="1" applyProtection="1">
      <alignment horizontal="right" vertical="center" indent="1"/>
      <protection locked="0"/>
    </xf>
    <xf numFmtId="3" fontId="11" fillId="2" borderId="11" xfId="9" applyNumberFormat="1" applyFont="1" applyFill="1" applyBorder="1" applyAlignment="1">
      <alignment horizontal="right" vertical="center" indent="1"/>
    </xf>
    <xf numFmtId="3" fontId="11" fillId="2" borderId="2" xfId="9" applyNumberFormat="1" applyFont="1" applyFill="1" applyBorder="1" applyAlignment="1">
      <alignment horizontal="right" vertical="center" indent="1"/>
    </xf>
    <xf numFmtId="3" fontId="11" fillId="2" borderId="3" xfId="9" applyNumberFormat="1" applyFont="1" applyFill="1" applyBorder="1" applyAlignment="1">
      <alignment horizontal="right" vertical="center" indent="1"/>
    </xf>
    <xf numFmtId="3" fontId="11" fillId="2" borderId="5" xfId="9" applyNumberFormat="1" applyFont="1" applyFill="1" applyBorder="1" applyAlignment="1">
      <alignment horizontal="right" vertical="center" indent="1"/>
    </xf>
    <xf numFmtId="3" fontId="11" fillId="2" borderId="10" xfId="9" applyNumberFormat="1" applyFont="1" applyFill="1" applyBorder="1" applyAlignment="1">
      <alignment horizontal="right" vertical="center" indent="1"/>
    </xf>
    <xf numFmtId="3" fontId="11" fillId="2" borderId="35" xfId="9" applyNumberFormat="1" applyFont="1" applyFill="1" applyBorder="1" applyAlignment="1">
      <alignment horizontal="right" vertical="center" indent="1"/>
    </xf>
    <xf numFmtId="3" fontId="11" fillId="2" borderId="42" xfId="9" applyNumberFormat="1" applyFont="1" applyFill="1" applyBorder="1" applyAlignment="1">
      <alignment horizontal="right" vertical="center" indent="1"/>
    </xf>
    <xf numFmtId="2" fontId="12" fillId="2" borderId="4" xfId="9" applyNumberFormat="1" applyFont="1" applyFill="1" applyBorder="1" applyAlignment="1">
      <alignment horizontal="right" vertical="center" indent="1"/>
    </xf>
    <xf numFmtId="2" fontId="12" fillId="2" borderId="2" xfId="9" applyNumberFormat="1" applyFont="1" applyFill="1" applyBorder="1" applyAlignment="1">
      <alignment horizontal="right" vertical="center" indent="1"/>
    </xf>
    <xf numFmtId="2" fontId="12" fillId="2" borderId="5" xfId="9" applyNumberFormat="1" applyFont="1" applyFill="1" applyBorder="1" applyAlignment="1">
      <alignment horizontal="right" vertical="center" indent="1"/>
    </xf>
    <xf numFmtId="2" fontId="12" fillId="2" borderId="26" xfId="9" applyNumberFormat="1" applyFont="1" applyFill="1" applyBorder="1" applyAlignment="1">
      <alignment horizontal="right" vertical="center" indent="1"/>
    </xf>
    <xf numFmtId="2" fontId="12" fillId="2" borderId="16" xfId="9" applyNumberFormat="1" applyFont="1" applyFill="1" applyBorder="1" applyAlignment="1">
      <alignment horizontal="right" vertical="center" indent="1"/>
    </xf>
    <xf numFmtId="2" fontId="12" fillId="2" borderId="18" xfId="9" applyNumberFormat="1" applyFont="1" applyFill="1" applyBorder="1" applyAlignment="1">
      <alignment horizontal="right" vertical="center" indent="1"/>
    </xf>
    <xf numFmtId="2" fontId="12" fillId="2" borderId="20" xfId="9" applyNumberFormat="1" applyFont="1" applyFill="1" applyBorder="1" applyAlignment="1">
      <alignment horizontal="right" vertical="center" indent="1"/>
    </xf>
    <xf numFmtId="2" fontId="12" fillId="2" borderId="23" xfId="9" applyNumberFormat="1" applyFont="1" applyFill="1" applyBorder="1" applyAlignment="1">
      <alignment horizontal="right" vertical="center" indent="1"/>
    </xf>
    <xf numFmtId="165" fontId="16" fillId="2" borderId="53" xfId="0" applyNumberFormat="1" applyFont="1" applyFill="1" applyBorder="1" applyAlignment="1">
      <alignment horizontal="center" vertical="center"/>
    </xf>
    <xf numFmtId="0" fontId="15" fillId="2" borderId="53" xfId="0" applyFont="1" applyFill="1" applyBorder="1" applyAlignment="1">
      <alignment horizontal="center" vertical="center"/>
    </xf>
    <xf numFmtId="0" fontId="10" fillId="2" borderId="0" xfId="14" applyFont="1" applyFill="1" applyAlignment="1">
      <alignment horizontal="center" vertical="center"/>
    </xf>
    <xf numFmtId="0" fontId="13" fillId="0" borderId="0" xfId="14" applyFont="1" applyAlignment="1">
      <alignment horizontal="center" vertical="center"/>
    </xf>
    <xf numFmtId="0" fontId="10" fillId="2" borderId="0" xfId="14" applyFont="1" applyFill="1" applyAlignment="1">
      <alignment horizontal="left" vertical="center"/>
    </xf>
    <xf numFmtId="0" fontId="10" fillId="2" borderId="0" xfId="14" applyFont="1" applyFill="1" applyAlignment="1">
      <alignment vertical="center"/>
    </xf>
    <xf numFmtId="168" fontId="10" fillId="2" borderId="10" xfId="15" applyNumberFormat="1" applyFont="1" applyFill="1" applyBorder="1" applyAlignment="1">
      <alignment horizontal="center" vertical="center"/>
    </xf>
    <xf numFmtId="168" fontId="10" fillId="2" borderId="5" xfId="15" applyNumberFormat="1" applyFont="1" applyFill="1" applyBorder="1" applyAlignment="1">
      <alignment horizontal="center" vertical="center"/>
    </xf>
    <xf numFmtId="170" fontId="10" fillId="2" borderId="1" xfId="15" applyNumberFormat="1" applyFont="1" applyFill="1" applyBorder="1" applyAlignment="1">
      <alignment horizontal="center" vertical="center"/>
    </xf>
    <xf numFmtId="171" fontId="10" fillId="2" borderId="5" xfId="14" applyNumberFormat="1" applyFont="1" applyFill="1" applyBorder="1" applyAlignment="1">
      <alignment horizontal="center" vertical="center"/>
    </xf>
    <xf numFmtId="170" fontId="10" fillId="2" borderId="10" xfId="15" applyNumberFormat="1" applyFont="1" applyFill="1" applyBorder="1" applyAlignment="1">
      <alignment horizontal="center" vertical="center"/>
    </xf>
    <xf numFmtId="171" fontId="10" fillId="2" borderId="20" xfId="14" applyNumberFormat="1" applyFont="1" applyFill="1" applyBorder="1" applyAlignment="1">
      <alignment horizontal="center" vertical="center"/>
    </xf>
    <xf numFmtId="0" fontId="13" fillId="2" borderId="15" xfId="14" applyFont="1" applyFill="1" applyBorder="1" applyAlignment="1">
      <alignment horizontal="left" vertical="center"/>
    </xf>
    <xf numFmtId="0" fontId="13" fillId="2" borderId="17" xfId="14" applyFont="1" applyFill="1" applyBorder="1" applyAlignment="1">
      <alignment horizontal="left" vertical="center"/>
    </xf>
    <xf numFmtId="0" fontId="13" fillId="2" borderId="19" xfId="14" applyFont="1" applyFill="1" applyBorder="1" applyAlignment="1">
      <alignment horizontal="left" vertical="center"/>
    </xf>
    <xf numFmtId="0" fontId="13" fillId="2" borderId="34" xfId="14" applyFont="1" applyFill="1" applyBorder="1" applyAlignment="1">
      <alignment horizontal="left" vertical="center"/>
    </xf>
    <xf numFmtId="0" fontId="13" fillId="2" borderId="0" xfId="14" applyFont="1" applyFill="1" applyAlignment="1">
      <alignment horizontal="left" vertical="center"/>
    </xf>
    <xf numFmtId="3" fontId="11" fillId="2" borderId="0" xfId="9" applyNumberFormat="1" applyFont="1" applyFill="1" applyBorder="1" applyAlignment="1">
      <alignment horizontal="left" vertical="center"/>
    </xf>
    <xf numFmtId="2" fontId="12" fillId="2" borderId="0" xfId="9" applyNumberFormat="1" applyFont="1" applyFill="1" applyBorder="1" applyAlignment="1">
      <alignment vertical="center"/>
    </xf>
    <xf numFmtId="2" fontId="12" fillId="2" borderId="0" xfId="9" applyNumberFormat="1" applyFont="1" applyFill="1" applyBorder="1" applyAlignment="1">
      <alignment horizontal="right" vertical="center" indent="1"/>
    </xf>
    <xf numFmtId="0" fontId="35" fillId="2" borderId="0" xfId="14" applyFont="1" applyFill="1" applyAlignment="1">
      <alignment horizontal="left" vertical="center"/>
    </xf>
    <xf numFmtId="0" fontId="35" fillId="2" borderId="0" xfId="14" applyFont="1" applyFill="1" applyAlignment="1">
      <alignment horizontal="left" vertical="center" wrapText="1"/>
    </xf>
    <xf numFmtId="0" fontId="35" fillId="2" borderId="0" xfId="14" applyFont="1" applyFill="1" applyAlignment="1">
      <alignment horizontal="center" vertical="center" wrapText="1"/>
    </xf>
    <xf numFmtId="0" fontId="35" fillId="2" borderId="0" xfId="14" applyFont="1" applyFill="1" applyAlignment="1">
      <alignment vertical="center" wrapText="1"/>
    </xf>
    <xf numFmtId="0" fontId="11" fillId="0" borderId="0" xfId="15" applyNumberFormat="1" applyFont="1" applyFill="1" applyBorder="1" applyAlignment="1">
      <alignment horizontal="left" vertical="center"/>
    </xf>
    <xf numFmtId="0" fontId="11" fillId="0" borderId="0" xfId="15" applyNumberFormat="1" applyFont="1" applyFill="1" applyBorder="1" applyAlignment="1">
      <alignment horizontal="center" vertical="center"/>
    </xf>
    <xf numFmtId="0" fontId="11" fillId="0" borderId="0" xfId="15" applyNumberFormat="1" applyFont="1" applyFill="1" applyBorder="1" applyAlignment="1">
      <alignment vertical="center"/>
    </xf>
    <xf numFmtId="165" fontId="16" fillId="2" borderId="0" xfId="0" applyNumberFormat="1" applyFont="1" applyFill="1" applyAlignment="1">
      <alignment horizontal="center" vertical="center" wrapText="1"/>
    </xf>
    <xf numFmtId="165" fontId="16" fillId="2" borderId="1" xfId="0" applyNumberFormat="1" applyFont="1" applyFill="1" applyBorder="1" applyAlignment="1">
      <alignment horizontal="center" vertical="center" wrapText="1"/>
    </xf>
    <xf numFmtId="165" fontId="16" fillId="2" borderId="14" xfId="0" applyNumberFormat="1" applyFont="1" applyFill="1" applyBorder="1" applyAlignment="1">
      <alignment horizontal="center" vertical="center" wrapText="1"/>
    </xf>
    <xf numFmtId="0" fontId="15" fillId="2" borderId="44" xfId="0" applyFont="1" applyFill="1" applyBorder="1" applyAlignment="1">
      <alignment horizontal="center" vertical="center" wrapText="1"/>
    </xf>
    <xf numFmtId="165" fontId="16" fillId="2" borderId="44" xfId="0" applyNumberFormat="1" applyFont="1" applyFill="1" applyBorder="1" applyAlignment="1">
      <alignment horizontal="center" vertical="center" wrapText="1"/>
    </xf>
    <xf numFmtId="165" fontId="16" fillId="2" borderId="39" xfId="0" applyNumberFormat="1" applyFont="1" applyFill="1" applyBorder="1" applyAlignment="1">
      <alignment horizontal="center" vertical="center" wrapText="1"/>
    </xf>
    <xf numFmtId="0" fontId="39" fillId="2" borderId="0" xfId="16" applyFont="1" applyFill="1" applyAlignment="1">
      <alignment horizontal="center"/>
    </xf>
    <xf numFmtId="0" fontId="16" fillId="0" borderId="0" xfId="16" applyFont="1"/>
    <xf numFmtId="0" fontId="32" fillId="0" borderId="0" xfId="16" applyFont="1"/>
    <xf numFmtId="0" fontId="15" fillId="2" borderId="24" xfId="16" applyFont="1" applyFill="1" applyBorder="1" applyAlignment="1">
      <alignment horizontal="center"/>
    </xf>
    <xf numFmtId="0" fontId="15" fillId="2" borderId="37" xfId="16" applyFont="1" applyFill="1" applyBorder="1" applyAlignment="1">
      <alignment horizontal="center"/>
    </xf>
    <xf numFmtId="0" fontId="15" fillId="2" borderId="68" xfId="16" applyFont="1" applyFill="1" applyBorder="1" applyAlignment="1">
      <alignment horizontal="center"/>
    </xf>
    <xf numFmtId="0" fontId="15" fillId="2" borderId="38" xfId="16" applyFont="1" applyFill="1" applyBorder="1" applyAlignment="1">
      <alignment horizontal="center"/>
    </xf>
    <xf numFmtId="0" fontId="15" fillId="2" borderId="17" xfId="16" applyFont="1" applyFill="1" applyBorder="1"/>
    <xf numFmtId="3" fontId="16" fillId="0" borderId="0" xfId="16" applyNumberFormat="1" applyFont="1"/>
    <xf numFmtId="0" fontId="16" fillId="2" borderId="17" xfId="16" applyFont="1" applyFill="1" applyBorder="1"/>
    <xf numFmtId="2" fontId="16" fillId="0" borderId="0" xfId="16" applyNumberFormat="1" applyFont="1"/>
    <xf numFmtId="0" fontId="16" fillId="2" borderId="19" xfId="16" applyFont="1" applyFill="1" applyBorder="1"/>
    <xf numFmtId="9" fontId="16" fillId="0" borderId="0" xfId="16" applyNumberFormat="1" applyFont="1"/>
    <xf numFmtId="0" fontId="16" fillId="2" borderId="34" xfId="16" applyFont="1" applyFill="1" applyBorder="1"/>
    <xf numFmtId="173" fontId="14" fillId="2" borderId="0" xfId="16" applyNumberFormat="1" applyFont="1" applyFill="1"/>
    <xf numFmtId="0" fontId="16" fillId="2" borderId="0" xfId="16" applyFont="1" applyFill="1"/>
    <xf numFmtId="0" fontId="14" fillId="2" borderId="0" xfId="16" applyFont="1" applyFill="1"/>
    <xf numFmtId="0" fontId="16" fillId="0" borderId="0" xfId="16" applyFont="1" applyAlignment="1">
      <alignment vertical="top"/>
    </xf>
    <xf numFmtId="0" fontId="14" fillId="0" borderId="0" xfId="16" applyFont="1"/>
    <xf numFmtId="0" fontId="16" fillId="2" borderId="72" xfId="0" applyFont="1" applyFill="1" applyBorder="1"/>
    <xf numFmtId="0" fontId="16" fillId="2" borderId="73" xfId="0" applyFont="1" applyFill="1" applyBorder="1" applyAlignment="1">
      <alignment horizontal="center"/>
    </xf>
    <xf numFmtId="165" fontId="16" fillId="2" borderId="74" xfId="0" applyNumberFormat="1" applyFont="1" applyFill="1" applyBorder="1" applyAlignment="1">
      <alignment horizontal="center"/>
    </xf>
    <xf numFmtId="165" fontId="16" fillId="2" borderId="75" xfId="0" applyNumberFormat="1" applyFont="1" applyFill="1" applyBorder="1" applyAlignment="1">
      <alignment horizontal="center"/>
    </xf>
    <xf numFmtId="165" fontId="16" fillId="2" borderId="73" xfId="0" applyNumberFormat="1" applyFont="1" applyFill="1" applyBorder="1" applyAlignment="1">
      <alignment horizontal="center"/>
    </xf>
    <xf numFmtId="165" fontId="16" fillId="2" borderId="76" xfId="0" applyNumberFormat="1" applyFont="1" applyFill="1" applyBorder="1" applyAlignment="1">
      <alignment horizontal="center"/>
    </xf>
    <xf numFmtId="0" fontId="16" fillId="2" borderId="77" xfId="0" applyFont="1" applyFill="1" applyBorder="1" applyAlignment="1">
      <alignment horizontal="center"/>
    </xf>
    <xf numFmtId="165" fontId="16" fillId="2" borderId="77" xfId="0" applyNumberFormat="1" applyFont="1" applyFill="1" applyBorder="1" applyAlignment="1">
      <alignment horizontal="center"/>
    </xf>
    <xf numFmtId="165" fontId="16" fillId="2" borderId="78" xfId="0" applyNumberFormat="1" applyFont="1" applyFill="1" applyBorder="1" applyAlignment="1">
      <alignment horizontal="center"/>
    </xf>
    <xf numFmtId="0" fontId="16" fillId="2" borderId="79" xfId="0" applyFont="1" applyFill="1" applyBorder="1" applyAlignment="1">
      <alignment horizontal="center"/>
    </xf>
    <xf numFmtId="165" fontId="16" fillId="2" borderId="79" xfId="0" applyNumberFormat="1" applyFont="1" applyFill="1" applyBorder="1" applyAlignment="1">
      <alignment horizontal="center"/>
    </xf>
    <xf numFmtId="165" fontId="16" fillId="2" borderId="80" xfId="0" applyNumberFormat="1" applyFont="1" applyFill="1" applyBorder="1" applyAlignment="1">
      <alignment horizontal="center"/>
    </xf>
    <xf numFmtId="165" fontId="16" fillId="2" borderId="81" xfId="0" applyNumberFormat="1" applyFont="1" applyFill="1" applyBorder="1" applyAlignment="1">
      <alignment horizontal="center"/>
    </xf>
    <xf numFmtId="165" fontId="16" fillId="2" borderId="82" xfId="0" applyNumberFormat="1" applyFont="1" applyFill="1" applyBorder="1" applyAlignment="1">
      <alignment horizontal="center"/>
    </xf>
    <xf numFmtId="0" fontId="16" fillId="2" borderId="83" xfId="0" applyFont="1" applyFill="1" applyBorder="1"/>
    <xf numFmtId="165" fontId="16" fillId="0" borderId="32" xfId="0" applyNumberFormat="1" applyFont="1" applyBorder="1" applyAlignment="1">
      <alignment horizontal="center"/>
    </xf>
    <xf numFmtId="0" fontId="7" fillId="0" borderId="0" xfId="0" applyFont="1"/>
    <xf numFmtId="177" fontId="16" fillId="2" borderId="18" xfId="0" applyNumberFormat="1" applyFont="1" applyFill="1" applyBorder="1"/>
    <xf numFmtId="177" fontId="16" fillId="2" borderId="18" xfId="0" applyNumberFormat="1" applyFont="1" applyFill="1" applyBorder="1" applyAlignment="1">
      <alignment horizontal="right" vertical="center"/>
    </xf>
    <xf numFmtId="165" fontId="16" fillId="2" borderId="50" xfId="0" applyNumberFormat="1" applyFont="1" applyFill="1" applyBorder="1" applyAlignment="1">
      <alignment horizontal="center"/>
    </xf>
    <xf numFmtId="0" fontId="16" fillId="2" borderId="16" xfId="0" applyFont="1" applyFill="1" applyBorder="1"/>
    <xf numFmtId="0" fontId="16" fillId="2" borderId="18" xfId="0" applyFont="1" applyFill="1" applyBorder="1"/>
    <xf numFmtId="3" fontId="16" fillId="2" borderId="0" xfId="16" applyNumberFormat="1" applyFont="1" applyFill="1" applyAlignment="1">
      <alignment horizontal="right" indent="2"/>
    </xf>
    <xf numFmtId="3" fontId="16" fillId="2" borderId="69" xfId="16" applyNumberFormat="1" applyFont="1" applyFill="1" applyBorder="1" applyAlignment="1">
      <alignment horizontal="right" indent="2"/>
    </xf>
    <xf numFmtId="1" fontId="16" fillId="2" borderId="0" xfId="16" applyNumberFormat="1" applyFont="1" applyFill="1"/>
    <xf numFmtId="3" fontId="16" fillId="2" borderId="0" xfId="16" applyNumberFormat="1" applyFont="1" applyFill="1"/>
    <xf numFmtId="3" fontId="16" fillId="2" borderId="18" xfId="16" applyNumberFormat="1" applyFont="1" applyFill="1" applyBorder="1"/>
    <xf numFmtId="165" fontId="16" fillId="2" borderId="23" xfId="0" applyNumberFormat="1" applyFont="1" applyFill="1" applyBorder="1" applyAlignment="1">
      <alignment horizontal="center" vertical="center"/>
    </xf>
    <xf numFmtId="0" fontId="15" fillId="2" borderId="41" xfId="0" applyFont="1" applyFill="1" applyBorder="1" applyAlignment="1">
      <alignment horizontal="center" vertical="center"/>
    </xf>
    <xf numFmtId="0" fontId="16" fillId="2" borderId="17" xfId="0" applyFont="1" applyFill="1" applyBorder="1" applyAlignment="1">
      <alignment horizontal="center" vertical="center"/>
    </xf>
    <xf numFmtId="176" fontId="16" fillId="2" borderId="0" xfId="0" applyNumberFormat="1" applyFont="1" applyFill="1" applyAlignment="1">
      <alignment horizontal="center" vertical="center"/>
    </xf>
    <xf numFmtId="0" fontId="16" fillId="2" borderId="34" xfId="0" applyFont="1" applyFill="1" applyBorder="1" applyAlignment="1">
      <alignment horizontal="center" vertical="center"/>
    </xf>
    <xf numFmtId="165" fontId="16" fillId="2" borderId="13" xfId="0" applyNumberFormat="1" applyFont="1" applyFill="1" applyBorder="1" applyAlignment="1">
      <alignment horizontal="center" vertical="center" wrapText="1"/>
    </xf>
    <xf numFmtId="0" fontId="15" fillId="2" borderId="13" xfId="0" applyFont="1" applyFill="1" applyBorder="1" applyAlignment="1">
      <alignment horizontal="center" vertical="center"/>
    </xf>
    <xf numFmtId="165" fontId="16" fillId="2" borderId="16" xfId="0" applyNumberFormat="1" applyFont="1" applyFill="1" applyBorder="1" applyAlignment="1">
      <alignment horizontal="center" vertical="center"/>
    </xf>
    <xf numFmtId="165" fontId="16" fillId="2" borderId="40" xfId="0" applyNumberFormat="1" applyFont="1" applyFill="1" applyBorder="1" applyAlignment="1">
      <alignment horizontal="center" vertical="center"/>
    </xf>
    <xf numFmtId="165" fontId="15" fillId="2" borderId="66" xfId="0" applyNumberFormat="1" applyFont="1" applyFill="1" applyBorder="1" applyAlignment="1">
      <alignment horizontal="center"/>
    </xf>
    <xf numFmtId="165" fontId="15" fillId="2" borderId="6" xfId="0" applyNumberFormat="1" applyFont="1" applyFill="1" applyBorder="1" applyAlignment="1">
      <alignment horizontal="center"/>
    </xf>
    <xf numFmtId="165" fontId="15" fillId="2" borderId="0" xfId="0" applyNumberFormat="1" applyFont="1" applyFill="1" applyAlignment="1">
      <alignment horizontal="center"/>
    </xf>
    <xf numFmtId="165" fontId="15" fillId="2" borderId="37" xfId="0" applyNumberFormat="1" applyFont="1" applyFill="1" applyBorder="1" applyAlignment="1">
      <alignment horizontal="center"/>
    </xf>
    <xf numFmtId="165" fontId="15" fillId="2" borderId="84" xfId="0" applyNumberFormat="1" applyFont="1" applyFill="1" applyBorder="1" applyAlignment="1">
      <alignment horizontal="center" vertical="center" wrapText="1"/>
    </xf>
    <xf numFmtId="178" fontId="16" fillId="2" borderId="0" xfId="0" applyNumberFormat="1" applyFont="1" applyFill="1" applyAlignment="1">
      <alignment horizontal="right" vertical="center"/>
    </xf>
    <xf numFmtId="3" fontId="0" fillId="0" borderId="0" xfId="0" applyNumberFormat="1"/>
    <xf numFmtId="0" fontId="15" fillId="2" borderId="64" xfId="0" applyFont="1" applyFill="1" applyBorder="1" applyAlignment="1">
      <alignment horizontal="center" vertical="center"/>
    </xf>
    <xf numFmtId="0" fontId="15" fillId="2" borderId="66" xfId="0" applyFont="1" applyFill="1" applyBorder="1" applyAlignment="1">
      <alignment horizontal="center" vertical="center" wrapText="1"/>
    </xf>
    <xf numFmtId="0" fontId="15" fillId="2" borderId="65" xfId="0" applyFont="1" applyFill="1" applyBorder="1" applyAlignment="1">
      <alignment horizontal="center" vertical="center" wrapText="1"/>
    </xf>
    <xf numFmtId="181" fontId="16" fillId="2" borderId="1" xfId="0" applyNumberFormat="1" applyFont="1" applyFill="1" applyBorder="1" applyAlignment="1">
      <alignment horizontal="right" vertical="center"/>
    </xf>
    <xf numFmtId="181" fontId="16" fillId="2" borderId="5" xfId="0" applyNumberFormat="1" applyFont="1" applyFill="1" applyBorder="1" applyAlignment="1">
      <alignment horizontal="right" vertical="center"/>
    </xf>
    <xf numFmtId="3" fontId="16" fillId="2" borderId="0" xfId="16" applyNumberFormat="1" applyFont="1" applyFill="1" applyAlignment="1">
      <alignment horizontal="right" indent="1"/>
    </xf>
    <xf numFmtId="3" fontId="16" fillId="2" borderId="69" xfId="16" applyNumberFormat="1" applyFont="1" applyFill="1" applyBorder="1" applyAlignment="1">
      <alignment horizontal="right" indent="1"/>
    </xf>
    <xf numFmtId="3" fontId="16" fillId="2" borderId="18" xfId="16" applyNumberFormat="1" applyFont="1" applyFill="1" applyBorder="1" applyAlignment="1">
      <alignment horizontal="right" indent="1"/>
    </xf>
    <xf numFmtId="3" fontId="16" fillId="2" borderId="1" xfId="16" applyNumberFormat="1" applyFont="1" applyFill="1" applyBorder="1" applyAlignment="1">
      <alignment horizontal="right" indent="1"/>
    </xf>
    <xf numFmtId="3" fontId="16" fillId="2" borderId="70" xfId="16" applyNumberFormat="1" applyFont="1" applyFill="1" applyBorder="1" applyAlignment="1">
      <alignment horizontal="right" indent="1"/>
    </xf>
    <xf numFmtId="3" fontId="16" fillId="2" borderId="20" xfId="16" applyNumberFormat="1" applyFont="1" applyFill="1" applyBorder="1" applyAlignment="1">
      <alignment horizontal="right" indent="1"/>
    </xf>
    <xf numFmtId="3" fontId="16" fillId="2" borderId="42" xfId="16" applyNumberFormat="1" applyFont="1" applyFill="1" applyBorder="1" applyAlignment="1">
      <alignment horizontal="right" indent="1"/>
    </xf>
    <xf numFmtId="3" fontId="16" fillId="2" borderId="71" xfId="16" applyNumberFormat="1" applyFont="1" applyFill="1" applyBorder="1" applyAlignment="1">
      <alignment horizontal="right" indent="1"/>
    </xf>
    <xf numFmtId="3" fontId="16" fillId="2" borderId="39" xfId="16" applyNumberFormat="1" applyFont="1" applyFill="1" applyBorder="1" applyAlignment="1">
      <alignment horizontal="right" indent="1"/>
    </xf>
    <xf numFmtId="3" fontId="16" fillId="2" borderId="40" xfId="16" applyNumberFormat="1" applyFont="1" applyFill="1" applyBorder="1" applyAlignment="1">
      <alignment horizontal="right" indent="1"/>
    </xf>
    <xf numFmtId="177" fontId="16" fillId="2" borderId="40" xfId="0" applyNumberFormat="1" applyFont="1" applyFill="1" applyBorder="1" applyAlignment="1">
      <alignment horizontal="right" vertical="center"/>
    </xf>
    <xf numFmtId="165" fontId="16" fillId="2" borderId="33" xfId="0" applyNumberFormat="1" applyFont="1" applyFill="1" applyBorder="1" applyAlignment="1">
      <alignment horizontal="center" vertical="center"/>
    </xf>
    <xf numFmtId="179" fontId="16" fillId="2" borderId="4" xfId="0" applyNumberFormat="1" applyFont="1" applyFill="1" applyBorder="1" applyAlignment="1">
      <alignment horizontal="right"/>
    </xf>
    <xf numFmtId="179" fontId="16" fillId="2" borderId="2" xfId="0" applyNumberFormat="1" applyFont="1" applyFill="1" applyBorder="1" applyAlignment="1">
      <alignment horizontal="right"/>
    </xf>
    <xf numFmtId="179" fontId="16" fillId="2" borderId="5" xfId="0" applyNumberFormat="1" applyFont="1" applyFill="1" applyBorder="1" applyAlignment="1">
      <alignment horizontal="right"/>
    </xf>
    <xf numFmtId="184" fontId="16" fillId="2" borderId="6" xfId="0" applyNumberFormat="1" applyFont="1" applyFill="1" applyBorder="1" applyAlignment="1">
      <alignment horizontal="right"/>
    </xf>
    <xf numFmtId="184" fontId="16" fillId="2" borderId="4" xfId="0" applyNumberFormat="1" applyFont="1" applyFill="1" applyBorder="1" applyAlignment="1">
      <alignment horizontal="right"/>
    </xf>
    <xf numFmtId="184" fontId="16" fillId="2" borderId="0" xfId="0" applyNumberFormat="1" applyFont="1" applyFill="1" applyAlignment="1">
      <alignment horizontal="right"/>
    </xf>
    <xf numFmtId="184" fontId="16" fillId="2" borderId="2" xfId="0" applyNumberFormat="1" applyFont="1" applyFill="1" applyBorder="1" applyAlignment="1">
      <alignment horizontal="right"/>
    </xf>
    <xf numFmtId="184" fontId="16" fillId="2" borderId="1" xfId="0" applyNumberFormat="1" applyFont="1" applyFill="1" applyBorder="1" applyAlignment="1">
      <alignment horizontal="right"/>
    </xf>
    <xf numFmtId="184" fontId="16" fillId="2" borderId="5" xfId="0" applyNumberFormat="1" applyFont="1" applyFill="1" applyBorder="1" applyAlignment="1">
      <alignment horizontal="right"/>
    </xf>
    <xf numFmtId="184" fontId="16" fillId="2" borderId="3" xfId="0" applyNumberFormat="1" applyFont="1" applyFill="1" applyBorder="1" applyAlignment="1">
      <alignment horizontal="right"/>
    </xf>
    <xf numFmtId="184" fontId="16" fillId="2" borderId="10" xfId="0" applyNumberFormat="1" applyFont="1" applyFill="1" applyBorder="1" applyAlignment="1">
      <alignment horizontal="right"/>
    </xf>
    <xf numFmtId="181" fontId="16" fillId="2" borderId="0" xfId="0" applyNumberFormat="1" applyFont="1" applyFill="1" applyAlignment="1">
      <alignment horizontal="right" vertical="center"/>
    </xf>
    <xf numFmtId="181" fontId="16" fillId="2" borderId="2" xfId="0" applyNumberFormat="1" applyFont="1" applyFill="1" applyBorder="1" applyAlignment="1">
      <alignment horizontal="right" vertical="center"/>
    </xf>
    <xf numFmtId="0" fontId="16" fillId="2" borderId="8" xfId="0" applyFont="1" applyFill="1" applyBorder="1" applyAlignment="1">
      <alignment horizontal="left" vertical="center" indent="5"/>
    </xf>
    <xf numFmtId="0" fontId="16" fillId="2" borderId="9" xfId="0" applyFont="1" applyFill="1" applyBorder="1" applyAlignment="1">
      <alignment horizontal="left" vertical="center" indent="5"/>
    </xf>
    <xf numFmtId="0" fontId="38" fillId="0" borderId="0" xfId="0" applyFont="1" applyAlignment="1">
      <alignment vertical="center"/>
    </xf>
    <xf numFmtId="0" fontId="53" fillId="0" borderId="0" xfId="0" applyFont="1" applyAlignment="1">
      <alignment vertical="center"/>
    </xf>
    <xf numFmtId="0" fontId="15" fillId="2" borderId="52" xfId="0" applyFont="1" applyFill="1" applyBorder="1" applyAlignment="1">
      <alignment horizontal="center" vertical="center"/>
    </xf>
    <xf numFmtId="0" fontId="15" fillId="2" borderId="10" xfId="0" applyFont="1" applyFill="1" applyBorder="1" applyAlignment="1">
      <alignment horizontal="center" vertical="center"/>
    </xf>
    <xf numFmtId="0" fontId="0" fillId="0" borderId="0" xfId="0" applyAlignment="1">
      <alignment horizontal="left" vertical="top" wrapText="1"/>
    </xf>
    <xf numFmtId="0" fontId="7" fillId="0" borderId="0" xfId="0" applyFont="1" applyAlignment="1">
      <alignment horizontal="left" vertical="top" wrapText="1"/>
    </xf>
    <xf numFmtId="0" fontId="16" fillId="2" borderId="7" xfId="0" applyFont="1" applyFill="1" applyBorder="1"/>
    <xf numFmtId="180" fontId="16" fillId="2" borderId="11" xfId="0" applyNumberFormat="1" applyFont="1" applyFill="1" applyBorder="1"/>
    <xf numFmtId="181" fontId="16" fillId="2" borderId="11" xfId="0" applyNumberFormat="1" applyFont="1" applyFill="1" applyBorder="1"/>
    <xf numFmtId="0" fontId="43" fillId="0" borderId="0" xfId="17" applyFont="1" applyAlignment="1">
      <alignment vertical="top" wrapText="1"/>
    </xf>
    <xf numFmtId="0" fontId="2" fillId="0" borderId="0" xfId="17" applyAlignment="1">
      <alignment horizontal="center"/>
    </xf>
    <xf numFmtId="0" fontId="2" fillId="0" borderId="0" xfId="17" applyAlignment="1">
      <alignment horizontal="centerContinuous"/>
    </xf>
    <xf numFmtId="0" fontId="2" fillId="0" borderId="0" xfId="17"/>
    <xf numFmtId="0" fontId="44" fillId="0" borderId="0" xfId="17" applyFont="1"/>
    <xf numFmtId="0" fontId="45" fillId="0" borderId="8" xfId="17" applyFont="1" applyBorder="1" applyAlignment="1">
      <alignment horizontal="center" vertical="center" wrapText="1"/>
    </xf>
    <xf numFmtId="179" fontId="45" fillId="0" borderId="10" xfId="17" applyNumberFormat="1" applyFont="1" applyBorder="1" applyAlignment="1">
      <alignment horizontal="center" vertical="center" wrapText="1"/>
    </xf>
    <xf numFmtId="179" fontId="45" fillId="0" borderId="1" xfId="17" applyNumberFormat="1" applyFont="1" applyBorder="1" applyAlignment="1">
      <alignment horizontal="center" vertical="center" wrapText="1"/>
    </xf>
    <xf numFmtId="179" fontId="45" fillId="0" borderId="1" xfId="17" quotePrefix="1" applyNumberFormat="1" applyFont="1" applyBorder="1" applyAlignment="1">
      <alignment horizontal="center" vertical="center" wrapText="1"/>
    </xf>
    <xf numFmtId="179" fontId="45" fillId="0" borderId="65" xfId="17" applyNumberFormat="1" applyFont="1" applyBorder="1" applyAlignment="1">
      <alignment horizontal="center" vertical="center" wrapText="1"/>
    </xf>
    <xf numFmtId="179" fontId="45" fillId="0" borderId="5" xfId="17" applyNumberFormat="1" applyFont="1" applyBorder="1" applyAlignment="1">
      <alignment horizontal="center" vertical="center" wrapText="1"/>
    </xf>
    <xf numFmtId="179" fontId="35" fillId="0" borderId="7" xfId="17" applyNumberFormat="1" applyFont="1" applyBorder="1" applyAlignment="1">
      <alignment vertical="top" wrapText="1"/>
    </xf>
    <xf numFmtId="10" fontId="2" fillId="0" borderId="0" xfId="17" applyNumberFormat="1"/>
    <xf numFmtId="179" fontId="35" fillId="0" borderId="8" xfId="17" applyNumberFormat="1" applyFont="1" applyBorder="1" applyAlignment="1">
      <alignment vertical="top" wrapText="1"/>
    </xf>
    <xf numFmtId="179" fontId="35" fillId="0" borderId="9" xfId="17" applyNumberFormat="1" applyFont="1" applyBorder="1" applyAlignment="1">
      <alignment vertical="top" wrapText="1"/>
    </xf>
    <xf numFmtId="0" fontId="35" fillId="0" borderId="0" xfId="17" applyFont="1" applyAlignment="1">
      <alignment vertical="top" wrapText="1"/>
    </xf>
    <xf numFmtId="179" fontId="35" fillId="0" borderId="0" xfId="17" applyNumberFormat="1" applyFont="1" applyAlignment="1">
      <alignment vertical="top" wrapText="1"/>
    </xf>
    <xf numFmtId="179" fontId="35" fillId="2" borderId="0" xfId="17" applyNumberFormat="1" applyFont="1" applyFill="1" applyAlignment="1">
      <alignment vertical="top" wrapText="1"/>
    </xf>
    <xf numFmtId="0" fontId="45" fillId="0" borderId="7" xfId="17" applyFont="1" applyBorder="1" applyAlignment="1">
      <alignment horizontal="center" vertical="center" wrapText="1"/>
    </xf>
    <xf numFmtId="179" fontId="45" fillId="0" borderId="64" xfId="17" applyNumberFormat="1" applyFont="1" applyBorder="1" applyAlignment="1">
      <alignment horizontal="center" vertical="center" wrapText="1"/>
    </xf>
    <xf numFmtId="179" fontId="45" fillId="0" borderId="66" xfId="17" applyNumberFormat="1" applyFont="1" applyBorder="1" applyAlignment="1">
      <alignment horizontal="center" vertical="center" wrapText="1"/>
    </xf>
    <xf numFmtId="179" fontId="45" fillId="0" borderId="66" xfId="17" applyNumberFormat="1" applyFont="1" applyBorder="1" applyAlignment="1">
      <alignment horizontal="center" wrapText="1"/>
    </xf>
    <xf numFmtId="179" fontId="35" fillId="0" borderId="0" xfId="17" applyNumberFormat="1" applyFont="1" applyAlignment="1">
      <alignment horizontal="center" vertical="top" wrapText="1"/>
    </xf>
    <xf numFmtId="0" fontId="20" fillId="0" borderId="0" xfId="17" applyFont="1" applyAlignment="1">
      <alignment horizontal="center" vertical="top"/>
    </xf>
    <xf numFmtId="173" fontId="16" fillId="2" borderId="0" xfId="17" applyNumberFormat="1" applyFont="1" applyFill="1" applyAlignment="1">
      <alignment vertical="top" wrapText="1"/>
    </xf>
    <xf numFmtId="0" fontId="2" fillId="0" borderId="0" xfId="17" applyAlignment="1">
      <alignment vertical="top"/>
    </xf>
    <xf numFmtId="0" fontId="35" fillId="2" borderId="0" xfId="17" applyFont="1" applyFill="1" applyAlignment="1">
      <alignment vertical="top" wrapText="1"/>
    </xf>
    <xf numFmtId="0" fontId="35" fillId="2" borderId="0" xfId="17" applyFont="1" applyFill="1" applyAlignment="1">
      <alignment wrapText="1"/>
    </xf>
    <xf numFmtId="0" fontId="16" fillId="2" borderId="0" xfId="17" applyFont="1" applyFill="1" applyAlignment="1">
      <alignment vertical="top" wrapText="1"/>
    </xf>
    <xf numFmtId="0" fontId="16" fillId="2" borderId="0" xfId="17" applyFont="1" applyFill="1" applyAlignment="1">
      <alignment wrapText="1"/>
    </xf>
    <xf numFmtId="0" fontId="1" fillId="0" borderId="0" xfId="17" applyFont="1"/>
    <xf numFmtId="3" fontId="2" fillId="0" borderId="0" xfId="17" applyNumberFormat="1"/>
    <xf numFmtId="184" fontId="2" fillId="0" borderId="0" xfId="17" applyNumberFormat="1"/>
    <xf numFmtId="0" fontId="35" fillId="0" borderId="0" xfId="17" applyFont="1" applyAlignment="1">
      <alignment vertical="top"/>
    </xf>
    <xf numFmtId="0" fontId="17" fillId="2" borderId="0" xfId="1" applyFont="1" applyFill="1" applyAlignment="1">
      <alignment horizontal="center" vertical="center"/>
    </xf>
    <xf numFmtId="0" fontId="16" fillId="0" borderId="0" xfId="1" applyFont="1" applyAlignment="1">
      <alignment horizontal="center" vertical="center"/>
    </xf>
    <xf numFmtId="0" fontId="0" fillId="0" borderId="0" xfId="0" applyAlignment="1">
      <alignment vertical="center" wrapText="1"/>
    </xf>
    <xf numFmtId="0" fontId="14" fillId="3" borderId="0" xfId="0" applyFont="1" applyFill="1"/>
    <xf numFmtId="0" fontId="39" fillId="2" borderId="85" xfId="1" applyFont="1" applyFill="1" applyBorder="1" applyAlignment="1">
      <alignment horizontal="center" vertical="center"/>
    </xf>
    <xf numFmtId="0" fontId="39" fillId="2" borderId="86" xfId="1" applyFont="1" applyFill="1" applyBorder="1" applyAlignment="1">
      <alignment horizontal="centerContinuous" vertical="center"/>
    </xf>
    <xf numFmtId="0" fontId="11" fillId="2" borderId="87" xfId="1" applyFont="1" applyFill="1" applyBorder="1" applyAlignment="1">
      <alignment horizontal="centerContinuous" vertical="center"/>
    </xf>
    <xf numFmtId="0" fontId="39" fillId="2" borderId="88" xfId="1" applyFont="1" applyFill="1" applyBorder="1" applyAlignment="1">
      <alignment horizontal="centerContinuous" vertical="center"/>
    </xf>
    <xf numFmtId="0" fontId="11" fillId="2" borderId="89" xfId="1" applyFont="1" applyFill="1" applyBorder="1" applyAlignment="1">
      <alignment horizontal="centerContinuous" vertical="center"/>
    </xf>
    <xf numFmtId="0" fontId="39" fillId="2" borderId="19" xfId="1" applyFont="1" applyFill="1" applyBorder="1" applyAlignment="1">
      <alignment horizontal="center" vertical="center"/>
    </xf>
    <xf numFmtId="0" fontId="39" fillId="2" borderId="9" xfId="1" applyFont="1" applyFill="1" applyBorder="1" applyAlignment="1">
      <alignment horizontal="center" vertical="center"/>
    </xf>
    <xf numFmtId="0" fontId="39" fillId="2" borderId="5" xfId="1" applyFont="1" applyFill="1" applyBorder="1" applyAlignment="1">
      <alignment horizontal="center" vertical="center"/>
    </xf>
    <xf numFmtId="0" fontId="39" fillId="2" borderId="63" xfId="1" applyFont="1" applyFill="1" applyBorder="1" applyAlignment="1">
      <alignment horizontal="center" vertical="center"/>
    </xf>
    <xf numFmtId="0" fontId="39" fillId="2" borderId="20" xfId="1" applyFont="1" applyFill="1" applyBorder="1" applyAlignment="1">
      <alignment horizontal="center" vertical="center"/>
    </xf>
    <xf numFmtId="0" fontId="11" fillId="2" borderId="17" xfId="1" applyFont="1" applyFill="1" applyBorder="1" applyAlignment="1">
      <alignment horizontal="center" vertical="center"/>
    </xf>
    <xf numFmtId="49" fontId="11" fillId="2" borderId="8" xfId="1" applyNumberFormat="1" applyFont="1" applyFill="1" applyBorder="1" applyAlignment="1">
      <alignment horizontal="center" vertical="center"/>
    </xf>
    <xf numFmtId="49" fontId="11" fillId="2" borderId="2" xfId="1" applyNumberFormat="1" applyFont="1" applyFill="1" applyBorder="1" applyAlignment="1">
      <alignment horizontal="center" vertical="center"/>
    </xf>
    <xf numFmtId="49" fontId="11" fillId="2" borderId="18" xfId="1" applyNumberFormat="1" applyFont="1" applyFill="1" applyBorder="1" applyAlignment="1">
      <alignment horizontal="center" vertical="center"/>
    </xf>
    <xf numFmtId="165" fontId="11" fillId="2" borderId="8" xfId="1" applyNumberFormat="1" applyFont="1" applyFill="1" applyBorder="1" applyAlignment="1">
      <alignment horizontal="center" vertical="center"/>
    </xf>
    <xf numFmtId="165" fontId="11" fillId="2" borderId="2" xfId="1" applyNumberFormat="1" applyFont="1" applyFill="1" applyBorder="1" applyAlignment="1">
      <alignment horizontal="center" vertical="center"/>
    </xf>
    <xf numFmtId="165" fontId="11" fillId="2" borderId="18" xfId="1" applyNumberFormat="1" applyFont="1" applyFill="1" applyBorder="1" applyAlignment="1">
      <alignment horizontal="center" vertical="center"/>
    </xf>
    <xf numFmtId="0" fontId="11" fillId="2" borderId="34" xfId="1" applyFont="1" applyFill="1" applyBorder="1" applyAlignment="1">
      <alignment horizontal="center" vertical="center"/>
    </xf>
    <xf numFmtId="165" fontId="11" fillId="2" borderId="90" xfId="1" applyNumberFormat="1" applyFont="1" applyFill="1" applyBorder="1" applyAlignment="1">
      <alignment horizontal="center" vertical="center"/>
    </xf>
    <xf numFmtId="165" fontId="11" fillId="2" borderId="35" xfId="1" applyNumberFormat="1" applyFont="1" applyFill="1" applyBorder="1" applyAlignment="1">
      <alignment horizontal="center" vertical="center"/>
    </xf>
    <xf numFmtId="165" fontId="11" fillId="2" borderId="40" xfId="1" applyNumberFormat="1" applyFont="1" applyFill="1" applyBorder="1" applyAlignment="1">
      <alignment horizontal="center" vertical="center"/>
    </xf>
    <xf numFmtId="0" fontId="17" fillId="2" borderId="0" xfId="0" applyFont="1" applyFill="1" applyAlignment="1">
      <alignment horizontal="center" vertical="center"/>
    </xf>
    <xf numFmtId="0" fontId="17" fillId="2" borderId="0" xfId="0" applyFont="1" applyFill="1" applyAlignment="1">
      <alignment horizontal="center"/>
    </xf>
    <xf numFmtId="0" fontId="14" fillId="2" borderId="0" xfId="0" applyFont="1" applyFill="1" applyAlignment="1">
      <alignment horizontal="left"/>
    </xf>
    <xf numFmtId="0" fontId="14" fillId="2" borderId="0" xfId="0" applyFont="1" applyFill="1" applyAlignment="1">
      <alignment horizontal="left" vertical="top" wrapText="1"/>
    </xf>
    <xf numFmtId="0" fontId="14" fillId="2" borderId="0" xfId="0" applyFont="1" applyFill="1" applyAlignment="1">
      <alignment horizontal="left" wrapText="1"/>
    </xf>
    <xf numFmtId="0" fontId="16" fillId="0" borderId="0" xfId="0" applyFont="1" applyAlignment="1">
      <alignment horizontal="center" vertical="center"/>
    </xf>
    <xf numFmtId="0" fontId="15" fillId="2" borderId="12"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27"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6" fillId="2" borderId="39" xfId="0" applyFont="1" applyFill="1" applyBorder="1" applyAlignment="1">
      <alignment horizontal="center"/>
    </xf>
    <xf numFmtId="0" fontId="14" fillId="2" borderId="0" xfId="0" quotePrefix="1" applyFont="1" applyFill="1" applyAlignment="1">
      <alignment horizontal="left" vertical="top" wrapText="1"/>
    </xf>
    <xf numFmtId="0" fontId="0" fillId="0" borderId="0" xfId="0" applyAlignment="1">
      <alignment wrapText="1"/>
    </xf>
    <xf numFmtId="0" fontId="17" fillId="2" borderId="0" xfId="0" quotePrefix="1" applyFont="1" applyFill="1" applyAlignment="1">
      <alignment horizontal="center" vertical="center"/>
    </xf>
    <xf numFmtId="0" fontId="14" fillId="2" borderId="0" xfId="0" applyFont="1" applyFill="1" applyAlignment="1">
      <alignment horizontal="left" vertical="top"/>
    </xf>
    <xf numFmtId="0" fontId="0" fillId="0" borderId="0" xfId="0"/>
    <xf numFmtId="0" fontId="14" fillId="2" borderId="0" xfId="0" applyFont="1" applyFill="1" applyAlignment="1">
      <alignment horizontal="left" vertical="center"/>
    </xf>
    <xf numFmtId="0" fontId="32" fillId="2" borderId="0" xfId="0" applyFont="1" applyFill="1" applyAlignment="1">
      <alignment horizontal="center"/>
    </xf>
    <xf numFmtId="0" fontId="39" fillId="2" borderId="0" xfId="0" applyFont="1" applyFill="1" applyAlignment="1">
      <alignment horizontal="center"/>
    </xf>
    <xf numFmtId="0" fontId="14" fillId="2" borderId="0" xfId="0" applyFont="1" applyFill="1" applyAlignment="1">
      <alignment horizontal="left" vertical="center" wrapText="1"/>
    </xf>
    <xf numFmtId="0" fontId="17" fillId="2" borderId="39" xfId="0" applyFont="1" applyFill="1" applyBorder="1" applyAlignment="1">
      <alignment horizontal="center" vertical="top"/>
    </xf>
    <xf numFmtId="0" fontId="0" fillId="0" borderId="39" xfId="0" applyBorder="1" applyAlignment="1">
      <alignment horizontal="center" vertical="top"/>
    </xf>
    <xf numFmtId="0" fontId="36" fillId="2" borderId="0" xfId="14" applyFont="1" applyFill="1" applyAlignment="1">
      <alignment wrapText="1"/>
    </xf>
    <xf numFmtId="0" fontId="33" fillId="2" borderId="0" xfId="14" applyFont="1" applyFill="1" applyAlignment="1">
      <alignment horizontal="center" vertical="center"/>
    </xf>
    <xf numFmtId="0" fontId="10" fillId="2" borderId="0" xfId="14" applyFont="1" applyFill="1" applyAlignment="1">
      <alignment horizontal="center" vertical="center"/>
    </xf>
    <xf numFmtId="0" fontId="10" fillId="2" borderId="41" xfId="14" applyFont="1" applyFill="1" applyBorder="1" applyAlignment="1">
      <alignment horizontal="center" vertical="center"/>
    </xf>
    <xf numFmtId="0" fontId="10" fillId="2" borderId="33" xfId="14" applyFont="1" applyFill="1" applyBorder="1" applyAlignment="1">
      <alignment horizontal="center" vertical="center"/>
    </xf>
    <xf numFmtId="168" fontId="10" fillId="2" borderId="29" xfId="15" applyNumberFormat="1" applyFont="1" applyFill="1" applyBorder="1" applyAlignment="1">
      <alignment horizontal="center" vertical="center"/>
    </xf>
    <xf numFmtId="168" fontId="10" fillId="2" borderId="8" xfId="15" applyNumberFormat="1" applyFont="1" applyFill="1" applyBorder="1" applyAlignment="1">
      <alignment horizontal="center" vertical="center"/>
    </xf>
    <xf numFmtId="168" fontId="10" fillId="2" borderId="9" xfId="15" applyNumberFormat="1" applyFont="1" applyFill="1" applyBorder="1" applyAlignment="1">
      <alignment horizontal="center" vertical="center"/>
    </xf>
    <xf numFmtId="168" fontId="10" fillId="2" borderId="27" xfId="15" applyNumberFormat="1" applyFont="1" applyFill="1" applyBorder="1" applyAlignment="1">
      <alignment horizontal="center" vertical="center" wrapText="1"/>
    </xf>
    <xf numFmtId="168" fontId="10" fillId="2" borderId="25" xfId="15" applyNumberFormat="1" applyFont="1" applyFill="1" applyBorder="1" applyAlignment="1">
      <alignment horizontal="center" vertical="center" wrapText="1"/>
    </xf>
    <xf numFmtId="168" fontId="10" fillId="2" borderId="10" xfId="15" applyNumberFormat="1" applyFont="1" applyFill="1" applyBorder="1" applyAlignment="1">
      <alignment horizontal="center" vertical="center" wrapText="1"/>
    </xf>
    <xf numFmtId="168" fontId="10" fillId="2" borderId="5" xfId="15" applyNumberFormat="1" applyFont="1" applyFill="1" applyBorder="1" applyAlignment="1">
      <alignment horizontal="center" vertical="center" wrapText="1"/>
    </xf>
    <xf numFmtId="169" fontId="10" fillId="2" borderId="13" xfId="15" applyNumberFormat="1" applyFont="1" applyFill="1" applyBorder="1" applyAlignment="1">
      <alignment horizontal="center" vertical="center" wrapText="1"/>
    </xf>
    <xf numFmtId="169" fontId="10" fillId="2" borderId="25" xfId="15" applyNumberFormat="1" applyFont="1" applyFill="1" applyBorder="1" applyAlignment="1">
      <alignment horizontal="center" vertical="center" wrapText="1"/>
    </xf>
    <xf numFmtId="169" fontId="10" fillId="2" borderId="13" xfId="15" quotePrefix="1" applyNumberFormat="1" applyFont="1" applyFill="1" applyBorder="1" applyAlignment="1">
      <alignment horizontal="center" vertical="center" wrapText="1"/>
    </xf>
    <xf numFmtId="169" fontId="10" fillId="2" borderId="14" xfId="15" quotePrefix="1" applyNumberFormat="1" applyFont="1" applyFill="1" applyBorder="1" applyAlignment="1">
      <alignment horizontal="center" vertical="center" wrapText="1"/>
    </xf>
    <xf numFmtId="169" fontId="10" fillId="2" borderId="1" xfId="15" applyNumberFormat="1" applyFont="1" applyFill="1" applyBorder="1" applyAlignment="1">
      <alignment horizontal="center" vertical="center" wrapText="1"/>
    </xf>
    <xf numFmtId="169" fontId="10" fillId="2" borderId="5" xfId="15" applyNumberFormat="1" applyFont="1" applyFill="1" applyBorder="1" applyAlignment="1">
      <alignment horizontal="center" vertical="center" wrapText="1"/>
    </xf>
    <xf numFmtId="169" fontId="10" fillId="2" borderId="10" xfId="15" quotePrefix="1" applyNumberFormat="1" applyFont="1" applyFill="1" applyBorder="1" applyAlignment="1">
      <alignment horizontal="center" vertical="center" wrapText="1"/>
    </xf>
    <xf numFmtId="169" fontId="10" fillId="2" borderId="20" xfId="15" quotePrefix="1" applyNumberFormat="1" applyFont="1" applyFill="1" applyBorder="1" applyAlignment="1">
      <alignment horizontal="center" vertical="center" wrapText="1"/>
    </xf>
    <xf numFmtId="0" fontId="36" fillId="2" borderId="0" xfId="14" applyFont="1" applyFill="1"/>
    <xf numFmtId="0" fontId="23" fillId="3" borderId="0" xfId="0" applyFont="1" applyFill="1" applyAlignment="1">
      <alignment wrapText="1"/>
    </xf>
    <xf numFmtId="0" fontId="23" fillId="3" borderId="0" xfId="0" applyFont="1" applyFill="1" applyAlignment="1">
      <alignment horizontal="left" wrapText="1"/>
    </xf>
    <xf numFmtId="0" fontId="0" fillId="0" borderId="0" xfId="0" applyAlignment="1">
      <alignment horizontal="left" wrapText="1"/>
    </xf>
    <xf numFmtId="0" fontId="23" fillId="2" borderId="0" xfId="0" applyFont="1" applyFill="1" applyAlignment="1">
      <alignment horizontal="left" wrapText="1"/>
    </xf>
    <xf numFmtId="0" fontId="17" fillId="2" borderId="0" xfId="1" applyFont="1" applyFill="1" applyAlignment="1">
      <alignment horizontal="center" vertical="center"/>
    </xf>
    <xf numFmtId="0" fontId="0" fillId="0" borderId="0" xfId="0" applyAlignment="1">
      <alignment vertical="center"/>
    </xf>
    <xf numFmtId="0" fontId="17" fillId="2" borderId="0" xfId="1" applyFont="1" applyFill="1" applyAlignment="1">
      <alignment horizontal="center" vertical="center" wrapText="1"/>
    </xf>
    <xf numFmtId="0" fontId="0" fillId="0" borderId="0" xfId="0" applyAlignment="1">
      <alignment vertical="center" wrapText="1"/>
    </xf>
    <xf numFmtId="0" fontId="14" fillId="2" borderId="0" xfId="16" applyFont="1" applyFill="1" applyAlignment="1">
      <alignment horizontal="left" vertical="top" wrapText="1"/>
    </xf>
    <xf numFmtId="0" fontId="7" fillId="0" borderId="0" xfId="16" applyAlignment="1">
      <alignment vertical="top"/>
    </xf>
    <xf numFmtId="0" fontId="23" fillId="2" borderId="0" xfId="16" applyFont="1" applyFill="1" applyAlignment="1">
      <alignment horizontal="left" wrapText="1"/>
    </xf>
    <xf numFmtId="0" fontId="7" fillId="0" borderId="0" xfId="16" applyAlignment="1">
      <alignment wrapText="1"/>
    </xf>
    <xf numFmtId="0" fontId="14" fillId="2" borderId="0" xfId="16" applyFont="1" applyFill="1" applyAlignment="1">
      <alignment horizontal="left" vertical="center"/>
    </xf>
    <xf numFmtId="0" fontId="39" fillId="2" borderId="0" xfId="16" applyFont="1" applyFill="1" applyAlignment="1">
      <alignment horizontal="center" wrapText="1"/>
    </xf>
    <xf numFmtId="0" fontId="0" fillId="0" borderId="0" xfId="0" applyAlignment="1">
      <alignment horizontal="center" wrapText="1"/>
    </xf>
    <xf numFmtId="0" fontId="39" fillId="2" borderId="0" xfId="16" applyFont="1" applyFill="1" applyAlignment="1">
      <alignment horizontal="center"/>
    </xf>
    <xf numFmtId="0" fontId="7" fillId="0" borderId="0" xfId="16" applyAlignment="1">
      <alignment horizontal="center"/>
    </xf>
    <xf numFmtId="0" fontId="0" fillId="0" borderId="0" xfId="0" applyAlignment="1">
      <alignment horizontal="center" vertical="center"/>
    </xf>
    <xf numFmtId="0" fontId="52" fillId="0" borderId="0" xfId="0" applyFont="1" applyAlignment="1">
      <alignment vertical="center" wrapText="1"/>
    </xf>
    <xf numFmtId="0" fontId="52" fillId="0" borderId="0" xfId="0" applyFont="1" applyAlignment="1">
      <alignment wrapText="1"/>
    </xf>
    <xf numFmtId="0" fontId="15" fillId="2" borderId="52" xfId="0" applyFont="1" applyFill="1"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15" fillId="2" borderId="44" xfId="0" applyFont="1" applyFill="1" applyBorder="1" applyAlignment="1">
      <alignment horizontal="center" vertical="center"/>
    </xf>
    <xf numFmtId="0" fontId="15" fillId="2" borderId="64" xfId="0" applyFont="1" applyFill="1" applyBorder="1" applyAlignment="1">
      <alignment horizontal="center" vertical="center"/>
    </xf>
    <xf numFmtId="0" fontId="15" fillId="2" borderId="66" xfId="0" applyFont="1" applyFill="1" applyBorder="1" applyAlignment="1">
      <alignment horizontal="center" vertical="center"/>
    </xf>
    <xf numFmtId="0" fontId="15" fillId="2" borderId="65" xfId="0" applyFont="1" applyFill="1" applyBorder="1" applyAlignment="1">
      <alignment horizontal="center" vertical="center"/>
    </xf>
    <xf numFmtId="0" fontId="0" fillId="0" borderId="66" xfId="0" applyBorder="1" applyAlignment="1">
      <alignment horizontal="center" vertical="center"/>
    </xf>
    <xf numFmtId="0" fontId="0" fillId="0" borderId="65" xfId="0" applyBorder="1" applyAlignment="1">
      <alignment horizontal="center" vertical="center"/>
    </xf>
    <xf numFmtId="0" fontId="0" fillId="0" borderId="0" xfId="0" applyAlignment="1">
      <alignment horizontal="left"/>
    </xf>
    <xf numFmtId="0" fontId="14" fillId="0" borderId="0" xfId="0" applyFont="1" applyAlignment="1">
      <alignment vertical="center" wrapText="1"/>
    </xf>
    <xf numFmtId="0" fontId="14" fillId="0" borderId="0" xfId="0" applyFont="1" applyAlignment="1">
      <alignment wrapText="1"/>
    </xf>
    <xf numFmtId="0" fontId="41" fillId="2" borderId="0" xfId="0" applyFont="1" applyFill="1" applyAlignment="1">
      <alignment horizontal="center" vertical="center"/>
    </xf>
    <xf numFmtId="0" fontId="14" fillId="0" borderId="0" xfId="0" applyFont="1" applyAlignment="1">
      <alignment horizontal="left" wrapText="1"/>
    </xf>
    <xf numFmtId="0" fontId="16" fillId="2" borderId="0" xfId="17" applyFont="1" applyFill="1" applyAlignment="1">
      <alignment horizontal="left" vertical="top" wrapText="1"/>
    </xf>
    <xf numFmtId="0" fontId="44" fillId="0" borderId="1" xfId="17" applyFont="1" applyBorder="1" applyAlignment="1">
      <alignment horizontal="center" vertical="top" wrapText="1"/>
    </xf>
    <xf numFmtId="0" fontId="44" fillId="0" borderId="64" xfId="17" applyFont="1" applyBorder="1" applyAlignment="1">
      <alignment horizontal="center"/>
    </xf>
    <xf numFmtId="0" fontId="44" fillId="0" borderId="66" xfId="17" applyFont="1" applyBorder="1" applyAlignment="1">
      <alignment horizontal="center"/>
    </xf>
    <xf numFmtId="0" fontId="44" fillId="0" borderId="65" xfId="17" applyFont="1" applyBorder="1" applyAlignment="1">
      <alignment horizontal="center"/>
    </xf>
    <xf numFmtId="173" fontId="16" fillId="2" borderId="0" xfId="17" applyNumberFormat="1" applyFont="1" applyFill="1" applyAlignment="1">
      <alignment horizontal="left" vertical="top" wrapText="1"/>
    </xf>
    <xf numFmtId="0" fontId="35" fillId="2" borderId="0" xfId="17" applyFont="1" applyFill="1" applyAlignment="1">
      <alignment horizontal="left" vertical="top" wrapText="1"/>
    </xf>
    <xf numFmtId="0" fontId="0" fillId="0" borderId="0" xfId="0" applyAlignment="1">
      <alignment horizontal="left" vertical="top" wrapText="1"/>
    </xf>
    <xf numFmtId="173" fontId="14" fillId="2" borderId="0" xfId="0" applyNumberFormat="1" applyFont="1" applyFill="1" applyAlignment="1">
      <alignment vertical="top" wrapText="1"/>
    </xf>
    <xf numFmtId="0" fontId="14" fillId="0" borderId="0" xfId="0" applyFont="1" applyAlignment="1">
      <alignment vertical="top"/>
    </xf>
    <xf numFmtId="0" fontId="36" fillId="2" borderId="0" xfId="0" applyFont="1" applyFill="1" applyAlignment="1">
      <alignment vertical="top" wrapText="1"/>
    </xf>
    <xf numFmtId="0" fontId="14" fillId="2" borderId="0" xfId="0" applyFont="1" applyFill="1" applyAlignment="1">
      <alignment vertical="top" wrapText="1"/>
    </xf>
    <xf numFmtId="165" fontId="16" fillId="2" borderId="20" xfId="0" applyNumberFormat="1" applyFont="1" applyFill="1" applyBorder="1" applyAlignment="1">
      <alignment horizontal="center" vertical="center"/>
    </xf>
    <xf numFmtId="165" fontId="15" fillId="2" borderId="38" xfId="0" applyNumberFormat="1" applyFont="1" applyFill="1" applyBorder="1" applyAlignment="1">
      <alignment horizontal="center" vertical="center"/>
    </xf>
  </cellXfs>
  <cellStyles count="18">
    <cellStyle name="Comma 2" xfId="5" xr:uid="{00000000-0005-0000-0000-000001000000}"/>
    <cellStyle name="Comma 2 2" xfId="8" xr:uid="{00000000-0005-0000-0000-000002000000}"/>
    <cellStyle name="Comma 2 3" xfId="15" xr:uid="{A71F1FF5-E2B1-44A8-B284-917A5831B51D}"/>
    <cellStyle name="Comma 3" xfId="9" xr:uid="{00000000-0005-0000-0000-000003000000}"/>
    <cellStyle name="Hyperlink" xfId="10" builtinId="8"/>
    <cellStyle name="Normal" xfId="0" builtinId="0"/>
    <cellStyle name="Normal 2" xfId="4" xr:uid="{00000000-0005-0000-0000-000006000000}"/>
    <cellStyle name="Normal 2 2" xfId="7" xr:uid="{00000000-0005-0000-0000-000007000000}"/>
    <cellStyle name="Normal 2 3" xfId="14" xr:uid="{A1F86730-EACF-43C3-A910-DA9406A59986}"/>
    <cellStyle name="Normal 2 4" xfId="16" xr:uid="{4487DB9F-74BD-469B-914F-3EC4062CA982}"/>
    <cellStyle name="Normal 3" xfId="1" xr:uid="{00000000-0005-0000-0000-000008000000}"/>
    <cellStyle name="Normal 4" xfId="6" xr:uid="{00000000-0005-0000-0000-000009000000}"/>
    <cellStyle name="Normal 5" xfId="11" xr:uid="{00000000-0005-0000-0000-00000A000000}"/>
    <cellStyle name="Normal 6" xfId="13" xr:uid="{00000000-0005-0000-0000-00000B000000}"/>
    <cellStyle name="Normal 6 2" xfId="17" xr:uid="{A8809FA9-BC12-49AA-9488-0725B7F843CC}"/>
    <cellStyle name="Normal_TABLE5" xfId="3" xr:uid="{00000000-0005-0000-0000-00000C000000}"/>
    <cellStyle name="Normal_TABLE6" xfId="2" xr:uid="{00000000-0005-0000-0000-00000D000000}"/>
    <cellStyle name="Percent 2" xfId="12"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After-1</c:v>
          </c:tx>
          <c:spPr>
            <a:ln w="28575">
              <a:noFill/>
            </a:ln>
          </c:spPr>
          <c:marker>
            <c:symbol val="diamond"/>
            <c:size val="4"/>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1</c:v>
              </c:pt>
              <c:pt idx="2">
                <c:v>0</c:v>
              </c:pt>
              <c:pt idx="3">
                <c:v>0</c:v>
              </c:pt>
              <c:pt idx="4">
                <c:v>0</c:v>
              </c:pt>
              <c:pt idx="5">
                <c:v>0</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1</c:v>
              </c:pt>
              <c:pt idx="21">
                <c:v>0</c:v>
              </c:pt>
              <c:pt idx="22">
                <c:v>0</c:v>
              </c:pt>
              <c:pt idx="23">
                <c:v>0</c:v>
              </c:pt>
              <c:pt idx="24">
                <c:v>1</c:v>
              </c:pt>
              <c:pt idx="25">
                <c:v>0</c:v>
              </c:pt>
              <c:pt idx="26">
                <c:v>1</c:v>
              </c:pt>
              <c:pt idx="27">
                <c:v>3</c:v>
              </c:pt>
              <c:pt idx="28">
                <c:v>2</c:v>
              </c:pt>
              <c:pt idx="29">
                <c:v>1</c:v>
              </c:pt>
              <c:pt idx="30">
                <c:v>1</c:v>
              </c:pt>
              <c:pt idx="31">
                <c:v>1</c:v>
              </c:pt>
              <c:pt idx="32">
                <c:v>1</c:v>
              </c:pt>
              <c:pt idx="33">
                <c:v>1</c:v>
              </c:pt>
              <c:pt idx="34">
                <c:v>0</c:v>
              </c:pt>
              <c:pt idx="35">
                <c:v>1</c:v>
              </c:pt>
              <c:pt idx="36">
                <c:v>1</c:v>
              </c:pt>
              <c:pt idx="37">
                <c:v>1</c:v>
              </c:pt>
              <c:pt idx="38">
                <c:v>1</c:v>
              </c:pt>
              <c:pt idx="39">
                <c:v>1</c:v>
              </c:pt>
              <c:pt idx="40">
                <c:v>1</c:v>
              </c:pt>
              <c:pt idx="41">
                <c:v>1</c:v>
              </c:pt>
              <c:pt idx="42">
                <c:v>2</c:v>
              </c:pt>
              <c:pt idx="43">
                <c:v>1</c:v>
              </c:pt>
              <c:pt idx="44">
                <c:v>0</c:v>
              </c:pt>
              <c:pt idx="45">
                <c:v>0</c:v>
              </c:pt>
              <c:pt idx="46">
                <c:v>1</c:v>
              </c:pt>
              <c:pt idx="47">
                <c:v>1</c:v>
              </c:pt>
              <c:pt idx="48">
                <c:v>2</c:v>
              </c:pt>
              <c:pt idx="49">
                <c:v>1</c:v>
              </c:pt>
              <c:pt idx="50">
                <c:v>2</c:v>
              </c:pt>
              <c:pt idx="51">
                <c:v>4</c:v>
              </c:pt>
              <c:pt idx="52">
                <c:v>3</c:v>
              </c:pt>
              <c:pt idx="53">
                <c:v>2</c:v>
              </c:pt>
              <c:pt idx="54">
                <c:v>2</c:v>
              </c:pt>
              <c:pt idx="55">
                <c:v>2</c:v>
              </c:pt>
              <c:pt idx="56">
                <c:v>2</c:v>
              </c:pt>
              <c:pt idx="57">
                <c:v>2</c:v>
              </c:pt>
              <c:pt idx="58">
                <c:v>1</c:v>
              </c:pt>
              <c:pt idx="59">
                <c:v>2</c:v>
              </c:pt>
              <c:pt idx="60">
                <c:v>2</c:v>
              </c:pt>
              <c:pt idx="61">
                <c:v>2</c:v>
              </c:pt>
              <c:pt idx="62">
                <c:v>2</c:v>
              </c:pt>
              <c:pt idx="63">
                <c:v>2</c:v>
              </c:pt>
              <c:pt idx="64">
                <c:v>2</c:v>
              </c:pt>
              <c:pt idx="65">
                <c:v>2</c:v>
              </c:pt>
              <c:pt idx="66">
                <c:v>3</c:v>
              </c:pt>
              <c:pt idx="67">
                <c:v>2</c:v>
              </c:pt>
              <c:pt idx="68">
                <c:v>1</c:v>
              </c:pt>
              <c:pt idx="69">
                <c:v>1</c:v>
              </c:pt>
              <c:pt idx="70">
                <c:v>2</c:v>
              </c:pt>
              <c:pt idx="71">
                <c:v>2</c:v>
              </c:pt>
              <c:pt idx="72">
                <c:v>3</c:v>
              </c:pt>
              <c:pt idx="73">
                <c:v>2</c:v>
              </c:pt>
              <c:pt idx="74">
                <c:v>3</c:v>
              </c:pt>
              <c:pt idx="75">
                <c:v>5</c:v>
              </c:pt>
              <c:pt idx="76">
                <c:v>4</c:v>
              </c:pt>
              <c:pt idx="77">
                <c:v>3</c:v>
              </c:pt>
              <c:pt idx="78">
                <c:v>3</c:v>
              </c:pt>
              <c:pt idx="79">
                <c:v>3</c:v>
              </c:pt>
              <c:pt idx="80">
                <c:v>3</c:v>
              </c:pt>
              <c:pt idx="81">
                <c:v>3</c:v>
              </c:pt>
              <c:pt idx="82">
                <c:v>2</c:v>
              </c:pt>
              <c:pt idx="83">
                <c:v>3</c:v>
              </c:pt>
              <c:pt idx="84">
                <c:v>3</c:v>
              </c:pt>
              <c:pt idx="85">
                <c:v>3</c:v>
              </c:pt>
              <c:pt idx="86">
                <c:v>3</c:v>
              </c:pt>
              <c:pt idx="87">
                <c:v>3</c:v>
              </c:pt>
              <c:pt idx="88">
                <c:v>3</c:v>
              </c:pt>
              <c:pt idx="89">
                <c:v>3</c:v>
              </c:pt>
              <c:pt idx="90">
                <c:v>4</c:v>
              </c:pt>
              <c:pt idx="91">
                <c:v>3</c:v>
              </c:pt>
              <c:pt idx="92">
                <c:v>2</c:v>
              </c:pt>
              <c:pt idx="93">
                <c:v>2</c:v>
              </c:pt>
              <c:pt idx="94">
                <c:v>3</c:v>
              </c:pt>
              <c:pt idx="95">
                <c:v>3</c:v>
              </c:pt>
              <c:pt idx="96">
                <c:v>4</c:v>
              </c:pt>
              <c:pt idx="97">
                <c:v>3</c:v>
              </c:pt>
              <c:pt idx="98">
                <c:v>4</c:v>
              </c:pt>
              <c:pt idx="99">
                <c:v>6</c:v>
              </c:pt>
              <c:pt idx="100">
                <c:v>5</c:v>
              </c:pt>
              <c:pt idx="101">
                <c:v>4</c:v>
              </c:pt>
              <c:pt idx="102">
                <c:v>4</c:v>
              </c:pt>
              <c:pt idx="103">
                <c:v>4</c:v>
              </c:pt>
              <c:pt idx="104">
                <c:v>4</c:v>
              </c:pt>
              <c:pt idx="105">
                <c:v>4</c:v>
              </c:pt>
              <c:pt idx="106">
                <c:v>3</c:v>
              </c:pt>
              <c:pt idx="107">
                <c:v>4</c:v>
              </c:pt>
              <c:pt idx="108">
                <c:v>4</c:v>
              </c:pt>
              <c:pt idx="109">
                <c:v>4</c:v>
              </c:pt>
              <c:pt idx="110">
                <c:v>4</c:v>
              </c:pt>
              <c:pt idx="111">
                <c:v>4</c:v>
              </c:pt>
              <c:pt idx="112">
                <c:v>4</c:v>
              </c:pt>
              <c:pt idx="113">
                <c:v>4</c:v>
              </c:pt>
              <c:pt idx="114">
                <c:v>5</c:v>
              </c:pt>
              <c:pt idx="115">
                <c:v>4</c:v>
              </c:pt>
              <c:pt idx="116">
                <c:v>3</c:v>
              </c:pt>
              <c:pt idx="117">
                <c:v>3</c:v>
              </c:pt>
              <c:pt idx="118">
                <c:v>4</c:v>
              </c:pt>
              <c:pt idx="119">
                <c:v>4</c:v>
              </c:pt>
              <c:pt idx="120">
                <c:v>5</c:v>
              </c:pt>
              <c:pt idx="121">
                <c:v>4</c:v>
              </c:pt>
              <c:pt idx="122">
                <c:v>5</c:v>
              </c:pt>
              <c:pt idx="123">
                <c:v>7</c:v>
              </c:pt>
              <c:pt idx="124">
                <c:v>6</c:v>
              </c:pt>
              <c:pt idx="125">
                <c:v>5</c:v>
              </c:pt>
              <c:pt idx="126">
                <c:v>5</c:v>
              </c:pt>
              <c:pt idx="127">
                <c:v>5</c:v>
              </c:pt>
              <c:pt idx="128">
                <c:v>5</c:v>
              </c:pt>
              <c:pt idx="129">
                <c:v>5</c:v>
              </c:pt>
              <c:pt idx="130">
                <c:v>4</c:v>
              </c:pt>
              <c:pt idx="131">
                <c:v>5</c:v>
              </c:pt>
              <c:pt idx="132">
                <c:v>5</c:v>
              </c:pt>
              <c:pt idx="133">
                <c:v>5</c:v>
              </c:pt>
              <c:pt idx="134">
                <c:v>5</c:v>
              </c:pt>
              <c:pt idx="135">
                <c:v>5</c:v>
              </c:pt>
              <c:pt idx="136">
                <c:v>5</c:v>
              </c:pt>
              <c:pt idx="137">
                <c:v>5</c:v>
              </c:pt>
              <c:pt idx="138">
                <c:v>6</c:v>
              </c:pt>
              <c:pt idx="139">
                <c:v>5</c:v>
              </c:pt>
              <c:pt idx="140">
                <c:v>4</c:v>
              </c:pt>
              <c:pt idx="141">
                <c:v>4</c:v>
              </c:pt>
              <c:pt idx="142">
                <c:v>5</c:v>
              </c:pt>
              <c:pt idx="143">
                <c:v>5</c:v>
              </c:pt>
              <c:pt idx="144">
                <c:v>6</c:v>
              </c:pt>
              <c:pt idx="145">
                <c:v>5</c:v>
              </c:pt>
              <c:pt idx="146">
                <c:v>6</c:v>
              </c:pt>
              <c:pt idx="147">
                <c:v>8</c:v>
              </c:pt>
              <c:pt idx="148">
                <c:v>7</c:v>
              </c:pt>
              <c:pt idx="149">
                <c:v>6</c:v>
              </c:pt>
              <c:pt idx="150">
                <c:v>6</c:v>
              </c:pt>
              <c:pt idx="151">
                <c:v>6</c:v>
              </c:pt>
              <c:pt idx="152">
                <c:v>6</c:v>
              </c:pt>
              <c:pt idx="153">
                <c:v>6</c:v>
              </c:pt>
              <c:pt idx="154">
                <c:v>5</c:v>
              </c:pt>
              <c:pt idx="155">
                <c:v>6</c:v>
              </c:pt>
              <c:pt idx="156">
                <c:v>6</c:v>
              </c:pt>
              <c:pt idx="157">
                <c:v>6</c:v>
              </c:pt>
              <c:pt idx="158">
                <c:v>6</c:v>
              </c:pt>
              <c:pt idx="159">
                <c:v>6</c:v>
              </c:pt>
              <c:pt idx="160">
                <c:v>6</c:v>
              </c:pt>
              <c:pt idx="161">
                <c:v>6</c:v>
              </c:pt>
              <c:pt idx="162">
                <c:v>7</c:v>
              </c:pt>
              <c:pt idx="163">
                <c:v>6</c:v>
              </c:pt>
              <c:pt idx="164">
                <c:v>5</c:v>
              </c:pt>
              <c:pt idx="165">
                <c:v>5</c:v>
              </c:pt>
              <c:pt idx="166">
                <c:v>6</c:v>
              </c:pt>
              <c:pt idx="167">
                <c:v>6</c:v>
              </c:pt>
              <c:pt idx="168">
                <c:v>7</c:v>
              </c:pt>
              <c:pt idx="169">
                <c:v>6</c:v>
              </c:pt>
              <c:pt idx="170">
                <c:v>7</c:v>
              </c:pt>
              <c:pt idx="171">
                <c:v>9</c:v>
              </c:pt>
              <c:pt idx="172">
                <c:v>8</c:v>
              </c:pt>
              <c:pt idx="173">
                <c:v>7</c:v>
              </c:pt>
              <c:pt idx="174">
                <c:v>7</c:v>
              </c:pt>
              <c:pt idx="175">
                <c:v>7</c:v>
              </c:pt>
              <c:pt idx="176">
                <c:v>7</c:v>
              </c:pt>
              <c:pt idx="177">
                <c:v>7</c:v>
              </c:pt>
              <c:pt idx="178">
                <c:v>6</c:v>
              </c:pt>
              <c:pt idx="179">
                <c:v>7</c:v>
              </c:pt>
              <c:pt idx="180">
                <c:v>7</c:v>
              </c:pt>
              <c:pt idx="181">
                <c:v>7</c:v>
              </c:pt>
              <c:pt idx="182">
                <c:v>7</c:v>
              </c:pt>
              <c:pt idx="183">
                <c:v>7</c:v>
              </c:pt>
              <c:pt idx="184">
                <c:v>7</c:v>
              </c:pt>
              <c:pt idx="185">
                <c:v>7</c:v>
              </c:pt>
              <c:pt idx="186">
                <c:v>8</c:v>
              </c:pt>
              <c:pt idx="187">
                <c:v>7</c:v>
              </c:pt>
              <c:pt idx="188">
                <c:v>6</c:v>
              </c:pt>
              <c:pt idx="189">
                <c:v>6</c:v>
              </c:pt>
              <c:pt idx="190">
                <c:v>7</c:v>
              </c:pt>
              <c:pt idx="191">
                <c:v>7</c:v>
              </c:pt>
              <c:pt idx="192">
                <c:v>8</c:v>
              </c:pt>
              <c:pt idx="193">
                <c:v>7</c:v>
              </c:pt>
              <c:pt idx="194">
                <c:v>8</c:v>
              </c:pt>
              <c:pt idx="195">
                <c:v>10</c:v>
              </c:pt>
              <c:pt idx="196">
                <c:v>9</c:v>
              </c:pt>
              <c:pt idx="197">
                <c:v>8</c:v>
              </c:pt>
              <c:pt idx="198">
                <c:v>8</c:v>
              </c:pt>
              <c:pt idx="199">
                <c:v>8</c:v>
              </c:pt>
              <c:pt idx="200">
                <c:v>8</c:v>
              </c:pt>
              <c:pt idx="201">
                <c:v>8</c:v>
              </c:pt>
              <c:pt idx="202">
                <c:v>7</c:v>
              </c:pt>
              <c:pt idx="203">
                <c:v>8</c:v>
              </c:pt>
              <c:pt idx="204">
                <c:v>8</c:v>
              </c:pt>
              <c:pt idx="205">
                <c:v>8</c:v>
              </c:pt>
              <c:pt idx="206">
                <c:v>8</c:v>
              </c:pt>
              <c:pt idx="207">
                <c:v>8</c:v>
              </c:pt>
              <c:pt idx="208">
                <c:v>8</c:v>
              </c:pt>
              <c:pt idx="209">
                <c:v>8</c:v>
              </c:pt>
              <c:pt idx="210">
                <c:v>9</c:v>
              </c:pt>
              <c:pt idx="211">
                <c:v>8</c:v>
              </c:pt>
              <c:pt idx="212">
                <c:v>7</c:v>
              </c:pt>
              <c:pt idx="213">
                <c:v>7</c:v>
              </c:pt>
              <c:pt idx="214">
                <c:v>8</c:v>
              </c:pt>
              <c:pt idx="215">
                <c:v>8</c:v>
              </c:pt>
              <c:pt idx="216">
                <c:v>9</c:v>
              </c:pt>
              <c:pt idx="217">
                <c:v>8</c:v>
              </c:pt>
              <c:pt idx="218">
                <c:v>9</c:v>
              </c:pt>
              <c:pt idx="219">
                <c:v>11</c:v>
              </c:pt>
              <c:pt idx="220">
                <c:v>10</c:v>
              </c:pt>
              <c:pt idx="221">
                <c:v>9</c:v>
              </c:pt>
              <c:pt idx="222">
                <c:v>9</c:v>
              </c:pt>
              <c:pt idx="223">
                <c:v>9</c:v>
              </c:pt>
              <c:pt idx="224">
                <c:v>9</c:v>
              </c:pt>
              <c:pt idx="225">
                <c:v>9</c:v>
              </c:pt>
              <c:pt idx="226">
                <c:v>8</c:v>
              </c:pt>
              <c:pt idx="227">
                <c:v>9</c:v>
              </c:pt>
              <c:pt idx="228">
                <c:v>9</c:v>
              </c:pt>
              <c:pt idx="229">
                <c:v>9</c:v>
              </c:pt>
              <c:pt idx="230">
                <c:v>9</c:v>
              </c:pt>
              <c:pt idx="231">
                <c:v>9</c:v>
              </c:pt>
              <c:pt idx="232">
                <c:v>9</c:v>
              </c:pt>
              <c:pt idx="233">
                <c:v>9</c:v>
              </c:pt>
              <c:pt idx="234">
                <c:v>10</c:v>
              </c:pt>
              <c:pt idx="235">
                <c:v>9</c:v>
              </c:pt>
              <c:pt idx="236">
                <c:v>8</c:v>
              </c:pt>
              <c:pt idx="237">
                <c:v>8</c:v>
              </c:pt>
              <c:pt idx="238">
                <c:v>9</c:v>
              </c:pt>
              <c:pt idx="239">
                <c:v>9</c:v>
              </c:pt>
              <c:pt idx="240">
                <c:v>10</c:v>
              </c:pt>
              <c:pt idx="241">
                <c:v>9</c:v>
              </c:pt>
              <c:pt idx="242">
                <c:v>10</c:v>
              </c:pt>
              <c:pt idx="243">
                <c:v>12</c:v>
              </c:pt>
              <c:pt idx="244">
                <c:v>11</c:v>
              </c:pt>
              <c:pt idx="245">
                <c:v>10</c:v>
              </c:pt>
              <c:pt idx="246">
                <c:v>10</c:v>
              </c:pt>
              <c:pt idx="247">
                <c:v>10</c:v>
              </c:pt>
              <c:pt idx="248">
                <c:v>10</c:v>
              </c:pt>
              <c:pt idx="249">
                <c:v>10</c:v>
              </c:pt>
              <c:pt idx="250">
                <c:v>9</c:v>
              </c:pt>
              <c:pt idx="251">
                <c:v>10</c:v>
              </c:pt>
              <c:pt idx="252">
                <c:v>10</c:v>
              </c:pt>
              <c:pt idx="253">
                <c:v>10</c:v>
              </c:pt>
              <c:pt idx="254">
                <c:v>10</c:v>
              </c:pt>
              <c:pt idx="255">
                <c:v>10</c:v>
              </c:pt>
            </c:numLit>
          </c:xVal>
          <c:yVal>
            <c:numLit>
              <c:formatCode>General</c:formatCode>
              <c:ptCount val="256"/>
              <c:pt idx="0">
                <c:v>80.3</c:v>
              </c:pt>
              <c:pt idx="1">
                <c:v>82.3</c:v>
              </c:pt>
              <c:pt idx="2">
                <c:v>85.9</c:v>
              </c:pt>
              <c:pt idx="3">
                <c:v>83.6</c:v>
              </c:pt>
              <c:pt idx="4">
                <c:v>83.5</c:v>
              </c:pt>
              <c:pt idx="5">
                <c:v>76.599999999999994</c:v>
              </c:pt>
              <c:pt idx="6">
                <c:v>84.5</c:v>
              </c:pt>
              <c:pt idx="7">
                <c:v>85.2</c:v>
              </c:pt>
              <c:pt idx="8">
                <c:v>81.5</c:v>
              </c:pt>
              <c:pt idx="9">
                <c:v>90.3</c:v>
              </c:pt>
              <c:pt idx="10">
                <c:v>85.7</c:v>
              </c:pt>
              <c:pt idx="11">
                <c:v>86.8</c:v>
              </c:pt>
              <c:pt idx="12">
                <c:v>81.400000000000006</c:v>
              </c:pt>
              <c:pt idx="13">
                <c:v>78.8</c:v>
              </c:pt>
              <c:pt idx="14">
                <c:v>68.2</c:v>
              </c:pt>
              <c:pt idx="15">
                <c:v>78.3</c:v>
              </c:pt>
              <c:pt idx="16">
                <c:v>77.5</c:v>
              </c:pt>
              <c:pt idx="17">
                <c:v>94.1</c:v>
              </c:pt>
              <c:pt idx="18">
                <c:v>73.599999999999994</c:v>
              </c:pt>
              <c:pt idx="19">
                <c:v>80.599999999999994</c:v>
              </c:pt>
              <c:pt idx="20">
                <c:v>72.5</c:v>
              </c:pt>
              <c:pt idx="21">
                <c:v>91.2</c:v>
              </c:pt>
              <c:pt idx="22">
                <c:v>73</c:v>
              </c:pt>
              <c:pt idx="23">
                <c:v>73.099999999999994</c:v>
              </c:pt>
              <c:pt idx="24">
                <c:v>90.8</c:v>
              </c:pt>
              <c:pt idx="25">
                <c:v>81.2</c:v>
              </c:pt>
              <c:pt idx="26">
                <c:v>80.400000000000006</c:v>
              </c:pt>
              <c:pt idx="27">
                <c:v>86.9</c:v>
              </c:pt>
              <c:pt idx="28">
                <c:v>82.8</c:v>
              </c:pt>
              <c:pt idx="29">
                <c:v>81.8</c:v>
              </c:pt>
              <c:pt idx="30">
                <c:v>95</c:v>
              </c:pt>
              <c:pt idx="31">
                <c:v>85.9</c:v>
              </c:pt>
              <c:pt idx="32">
                <c:v>83.8</c:v>
              </c:pt>
              <c:pt idx="33">
                <c:v>82.8</c:v>
              </c:pt>
              <c:pt idx="34">
                <c:v>92.3</c:v>
              </c:pt>
              <c:pt idx="35">
                <c:v>78.400000000000006</c:v>
              </c:pt>
              <c:pt idx="36">
                <c:v>74.2</c:v>
              </c:pt>
              <c:pt idx="37">
                <c:v>81.400000000000006</c:v>
              </c:pt>
              <c:pt idx="38">
                <c:v>77.099999999999994</c:v>
              </c:pt>
              <c:pt idx="39">
                <c:v>92.1</c:v>
              </c:pt>
              <c:pt idx="40">
                <c:v>70.3</c:v>
              </c:pt>
              <c:pt idx="41">
                <c:v>82.8</c:v>
              </c:pt>
              <c:pt idx="42">
                <c:v>68.599999999999994</c:v>
              </c:pt>
              <c:pt idx="43">
                <c:v>92.9</c:v>
              </c:pt>
              <c:pt idx="44">
                <c:v>80</c:v>
              </c:pt>
              <c:pt idx="45">
                <c:v>70.8</c:v>
              </c:pt>
              <c:pt idx="46">
                <c:v>79.099999999999994</c:v>
              </c:pt>
              <c:pt idx="47">
                <c:v>80</c:v>
              </c:pt>
              <c:pt idx="48">
                <c:v>88.4</c:v>
              </c:pt>
              <c:pt idx="49">
                <c:v>83.3</c:v>
              </c:pt>
              <c:pt idx="50">
                <c:v>73.599999999999994</c:v>
              </c:pt>
              <c:pt idx="51">
                <c:v>85.9</c:v>
              </c:pt>
              <c:pt idx="52">
                <c:v>90</c:v>
              </c:pt>
              <c:pt idx="53">
                <c:v>89.5</c:v>
              </c:pt>
              <c:pt idx="54">
                <c:v>86.6</c:v>
              </c:pt>
              <c:pt idx="55">
                <c:v>83.4</c:v>
              </c:pt>
              <c:pt idx="56">
                <c:v>91</c:v>
              </c:pt>
              <c:pt idx="57">
                <c:v>79.8</c:v>
              </c:pt>
              <c:pt idx="58">
                <c:v>90.4</c:v>
              </c:pt>
              <c:pt idx="59">
                <c:v>77.599999999999994</c:v>
              </c:pt>
              <c:pt idx="60">
                <c:v>68.7</c:v>
              </c:pt>
              <c:pt idx="61">
                <c:v>80.400000000000006</c:v>
              </c:pt>
              <c:pt idx="62">
                <c:v>82.4</c:v>
              </c:pt>
              <c:pt idx="63">
                <c:v>88.9</c:v>
              </c:pt>
              <c:pt idx="64">
                <c:v>73.8</c:v>
              </c:pt>
              <c:pt idx="65">
                <c:v>82.2</c:v>
              </c:pt>
              <c:pt idx="66">
                <c:v>71.2</c:v>
              </c:pt>
              <c:pt idx="67">
                <c:v>83.5</c:v>
              </c:pt>
              <c:pt idx="68">
                <c:v>84.9</c:v>
              </c:pt>
              <c:pt idx="69">
                <c:v>73.3</c:v>
              </c:pt>
              <c:pt idx="70">
                <c:v>87.7</c:v>
              </c:pt>
              <c:pt idx="71">
                <c:v>79.8</c:v>
              </c:pt>
              <c:pt idx="72">
                <c:v>87.7</c:v>
              </c:pt>
              <c:pt idx="73">
                <c:v>84.8</c:v>
              </c:pt>
              <c:pt idx="74">
                <c:v>74.599999999999994</c:v>
              </c:pt>
              <c:pt idx="75">
                <c:v>84.3</c:v>
              </c:pt>
              <c:pt idx="76">
                <c:v>86.1</c:v>
              </c:pt>
              <c:pt idx="77">
                <c:v>84.8</c:v>
              </c:pt>
              <c:pt idx="78">
                <c:v>89</c:v>
              </c:pt>
              <c:pt idx="79">
                <c:v>89.6</c:v>
              </c:pt>
              <c:pt idx="80">
                <c:v>93.8</c:v>
              </c:pt>
              <c:pt idx="81">
                <c:v>86.7</c:v>
              </c:pt>
              <c:pt idx="82">
                <c:v>89.6</c:v>
              </c:pt>
              <c:pt idx="83">
                <c:v>81.2</c:v>
              </c:pt>
              <c:pt idx="84">
                <c:v>76.900000000000006</c:v>
              </c:pt>
              <c:pt idx="85">
                <c:v>80.2</c:v>
              </c:pt>
              <c:pt idx="86">
                <c:v>82.7</c:v>
              </c:pt>
              <c:pt idx="87">
                <c:v>89.8</c:v>
              </c:pt>
              <c:pt idx="88">
                <c:v>75.3</c:v>
              </c:pt>
              <c:pt idx="89">
                <c:v>88.6</c:v>
              </c:pt>
              <c:pt idx="90">
                <c:v>82</c:v>
              </c:pt>
              <c:pt idx="91">
                <c:v>82.4</c:v>
              </c:pt>
              <c:pt idx="92">
                <c:v>88.7</c:v>
              </c:pt>
              <c:pt idx="93">
                <c:v>77.5</c:v>
              </c:pt>
              <c:pt idx="94">
                <c:v>85.3</c:v>
              </c:pt>
              <c:pt idx="95">
                <c:v>82.1</c:v>
              </c:pt>
              <c:pt idx="96">
                <c:v>90.8</c:v>
              </c:pt>
              <c:pt idx="97">
                <c:v>92.1</c:v>
              </c:pt>
              <c:pt idx="98">
                <c:v>83.5</c:v>
              </c:pt>
              <c:pt idx="99">
                <c:v>87.5</c:v>
              </c:pt>
              <c:pt idx="100">
                <c:v>80.3</c:v>
              </c:pt>
              <c:pt idx="101">
                <c:v>87.3</c:v>
              </c:pt>
              <c:pt idx="102">
                <c:v>94.4</c:v>
              </c:pt>
              <c:pt idx="103">
                <c:v>81.099999999999994</c:v>
              </c:pt>
              <c:pt idx="104">
                <c:v>88.9</c:v>
              </c:pt>
              <c:pt idx="105">
                <c:v>86.9</c:v>
              </c:pt>
              <c:pt idx="106">
                <c:v>92.6</c:v>
              </c:pt>
              <c:pt idx="107">
                <c:v>85.6</c:v>
              </c:pt>
              <c:pt idx="108">
                <c:v>73.5</c:v>
              </c:pt>
              <c:pt idx="109">
                <c:v>77.900000000000006</c:v>
              </c:pt>
              <c:pt idx="110">
                <c:v>84.1</c:v>
              </c:pt>
              <c:pt idx="111">
                <c:v>90.6</c:v>
              </c:pt>
              <c:pt idx="112">
                <c:v>71.5</c:v>
              </c:pt>
              <c:pt idx="113">
                <c:v>85.9</c:v>
              </c:pt>
              <c:pt idx="114">
                <c:v>88.6</c:v>
              </c:pt>
              <c:pt idx="115">
                <c:v>83.8</c:v>
              </c:pt>
              <c:pt idx="116">
                <c:v>85.8</c:v>
              </c:pt>
              <c:pt idx="117">
                <c:v>78.8</c:v>
              </c:pt>
              <c:pt idx="118">
                <c:v>96.1</c:v>
              </c:pt>
              <c:pt idx="119">
                <c:v>71.599999999999994</c:v>
              </c:pt>
              <c:pt idx="120">
                <c:v>83.5</c:v>
              </c:pt>
              <c:pt idx="121">
                <c:v>92.3</c:v>
              </c:pt>
              <c:pt idx="122">
                <c:v>84.2</c:v>
              </c:pt>
              <c:pt idx="123">
                <c:v>85.9</c:v>
              </c:pt>
              <c:pt idx="124">
                <c:v>86.9</c:v>
              </c:pt>
              <c:pt idx="125">
                <c:v>79.5</c:v>
              </c:pt>
              <c:pt idx="126">
                <c:v>89.1</c:v>
              </c:pt>
              <c:pt idx="127">
                <c:v>78</c:v>
              </c:pt>
              <c:pt idx="128">
                <c:v>87.8</c:v>
              </c:pt>
              <c:pt idx="129">
                <c:v>82.3</c:v>
              </c:pt>
              <c:pt idx="130">
                <c:v>86.2</c:v>
              </c:pt>
              <c:pt idx="131">
                <c:v>88.6</c:v>
              </c:pt>
              <c:pt idx="132">
                <c:v>76.900000000000006</c:v>
              </c:pt>
              <c:pt idx="133">
                <c:v>80.5</c:v>
              </c:pt>
              <c:pt idx="134">
                <c:v>83.6</c:v>
              </c:pt>
              <c:pt idx="135">
                <c:v>90</c:v>
              </c:pt>
              <c:pt idx="136">
                <c:v>71.7</c:v>
              </c:pt>
              <c:pt idx="137">
                <c:v>84.4</c:v>
              </c:pt>
              <c:pt idx="138">
                <c:v>83.5</c:v>
              </c:pt>
              <c:pt idx="139">
                <c:v>87</c:v>
              </c:pt>
              <c:pt idx="140">
                <c:v>90.6</c:v>
              </c:pt>
              <c:pt idx="141">
                <c:v>80.7</c:v>
              </c:pt>
              <c:pt idx="142">
                <c:v>91</c:v>
              </c:pt>
              <c:pt idx="143">
                <c:v>80.099999999999994</c:v>
              </c:pt>
              <c:pt idx="144">
                <c:v>83.6</c:v>
              </c:pt>
              <c:pt idx="145">
                <c:v>87.5</c:v>
              </c:pt>
              <c:pt idx="146">
                <c:v>79.3</c:v>
              </c:pt>
              <c:pt idx="147">
                <c:v>87.7</c:v>
              </c:pt>
              <c:pt idx="148">
                <c:v>90.7</c:v>
              </c:pt>
              <c:pt idx="149">
                <c:v>68.3</c:v>
              </c:pt>
              <c:pt idx="150">
                <c:v>95.1</c:v>
              </c:pt>
              <c:pt idx="151">
                <c:v>86.7</c:v>
              </c:pt>
              <c:pt idx="152">
                <c:v>89.1</c:v>
              </c:pt>
              <c:pt idx="153">
                <c:v>87.5</c:v>
              </c:pt>
              <c:pt idx="154">
                <c:v>93.5</c:v>
              </c:pt>
              <c:pt idx="155">
                <c:v>80.099999999999994</c:v>
              </c:pt>
              <c:pt idx="156">
                <c:v>75.7</c:v>
              </c:pt>
              <c:pt idx="157">
                <c:v>84.6</c:v>
              </c:pt>
              <c:pt idx="158">
                <c:v>85</c:v>
              </c:pt>
              <c:pt idx="159">
                <c:v>91.9</c:v>
              </c:pt>
              <c:pt idx="160">
                <c:v>75.5</c:v>
              </c:pt>
              <c:pt idx="161">
                <c:v>86.3</c:v>
              </c:pt>
              <c:pt idx="162">
                <c:v>82.4</c:v>
              </c:pt>
              <c:pt idx="163">
                <c:v>85.6</c:v>
              </c:pt>
              <c:pt idx="164">
                <c:v>87.5</c:v>
              </c:pt>
              <c:pt idx="165">
                <c:v>79.7</c:v>
              </c:pt>
              <c:pt idx="166">
                <c:v>86.9</c:v>
              </c:pt>
              <c:pt idx="167">
                <c:v>84</c:v>
              </c:pt>
              <c:pt idx="168">
                <c:v>87.9</c:v>
              </c:pt>
              <c:pt idx="169">
                <c:v>93.1</c:v>
              </c:pt>
              <c:pt idx="170">
                <c:v>87.5</c:v>
              </c:pt>
              <c:pt idx="171">
                <c:v>89</c:v>
              </c:pt>
              <c:pt idx="172">
                <c:v>91.6</c:v>
              </c:pt>
              <c:pt idx="173">
                <c:v>72.900000000000006</c:v>
              </c:pt>
              <c:pt idx="174">
                <c:v>88.7</c:v>
              </c:pt>
              <c:pt idx="175">
                <c:v>84.6</c:v>
              </c:pt>
              <c:pt idx="176">
                <c:v>93.1</c:v>
              </c:pt>
              <c:pt idx="177">
                <c:v>87</c:v>
              </c:pt>
              <c:pt idx="178">
                <c:v>87.4</c:v>
              </c:pt>
              <c:pt idx="179">
                <c:v>83.2</c:v>
              </c:pt>
              <c:pt idx="180">
                <c:v>78.599999999999994</c:v>
              </c:pt>
              <c:pt idx="181">
                <c:v>91.3</c:v>
              </c:pt>
              <c:pt idx="182">
                <c:v>83.9</c:v>
              </c:pt>
              <c:pt idx="183">
                <c:v>89.8</c:v>
              </c:pt>
              <c:pt idx="184">
                <c:v>80.3</c:v>
              </c:pt>
              <c:pt idx="185">
                <c:v>85.8</c:v>
              </c:pt>
              <c:pt idx="186">
                <c:v>92.6</c:v>
              </c:pt>
              <c:pt idx="187">
                <c:v>87.6</c:v>
              </c:pt>
              <c:pt idx="188">
                <c:v>87.6</c:v>
              </c:pt>
              <c:pt idx="189">
                <c:v>82.6</c:v>
              </c:pt>
              <c:pt idx="190">
                <c:v>87.7</c:v>
              </c:pt>
              <c:pt idx="191">
                <c:v>87.1</c:v>
              </c:pt>
              <c:pt idx="192">
                <c:v>87.7</c:v>
              </c:pt>
              <c:pt idx="193">
                <c:v>88.8</c:v>
              </c:pt>
              <c:pt idx="194">
                <c:v>81.900000000000006</c:v>
              </c:pt>
              <c:pt idx="195">
                <c:v>87.7</c:v>
              </c:pt>
              <c:pt idx="196">
                <c:v>86</c:v>
              </c:pt>
              <c:pt idx="197">
                <c:v>83.2</c:v>
              </c:pt>
              <c:pt idx="198">
                <c:v>89.7</c:v>
              </c:pt>
              <c:pt idx="199">
                <c:v>83.5</c:v>
              </c:pt>
              <c:pt idx="200">
                <c:v>88.8</c:v>
              </c:pt>
              <c:pt idx="201">
                <c:v>83.9</c:v>
              </c:pt>
              <c:pt idx="202">
                <c:v>93.9</c:v>
              </c:pt>
              <c:pt idx="203">
                <c:v>85.5</c:v>
              </c:pt>
              <c:pt idx="204">
                <c:v>73.599999999999994</c:v>
              </c:pt>
              <c:pt idx="205">
                <c:v>91.1</c:v>
              </c:pt>
              <c:pt idx="206">
                <c:v>83.5</c:v>
              </c:pt>
              <c:pt idx="207">
                <c:v>94.4</c:v>
              </c:pt>
              <c:pt idx="208">
                <c:v>78</c:v>
              </c:pt>
              <c:pt idx="209">
                <c:v>83.4</c:v>
              </c:pt>
              <c:pt idx="210">
                <c:v>90.3</c:v>
              </c:pt>
              <c:pt idx="211">
                <c:v>92.9</c:v>
              </c:pt>
              <c:pt idx="212">
                <c:v>86.8</c:v>
              </c:pt>
              <c:pt idx="213">
                <c:v>82.2</c:v>
              </c:pt>
              <c:pt idx="214">
                <c:v>91.2</c:v>
              </c:pt>
              <c:pt idx="215">
                <c:v>89.6</c:v>
              </c:pt>
              <c:pt idx="216">
                <c:v>88.4</c:v>
              </c:pt>
              <c:pt idx="217">
                <c:v>89.9</c:v>
              </c:pt>
              <c:pt idx="218">
                <c:v>86.9</c:v>
              </c:pt>
              <c:pt idx="219">
                <c:v>87</c:v>
              </c:pt>
              <c:pt idx="220">
                <c:v>87.4</c:v>
              </c:pt>
              <c:pt idx="221">
                <c:v>81.400000000000006</c:v>
              </c:pt>
              <c:pt idx="222">
                <c:v>88.7</c:v>
              </c:pt>
              <c:pt idx="223">
                <c:v>88.8</c:v>
              </c:pt>
              <c:pt idx="224">
                <c:v>91.3</c:v>
              </c:pt>
              <c:pt idx="225">
                <c:v>85.6</c:v>
              </c:pt>
              <c:pt idx="226">
                <c:v>95.8</c:v>
              </c:pt>
              <c:pt idx="227">
                <c:v>87.3</c:v>
              </c:pt>
              <c:pt idx="228">
                <c:v>76.099999999999994</c:v>
              </c:pt>
              <c:pt idx="229">
                <c:v>89.4</c:v>
              </c:pt>
              <c:pt idx="230">
                <c:v>85.5</c:v>
              </c:pt>
              <c:pt idx="231">
                <c:v>91.3</c:v>
              </c:pt>
              <c:pt idx="232">
                <c:v>68.5</c:v>
              </c:pt>
              <c:pt idx="233">
                <c:v>87.3</c:v>
              </c:pt>
              <c:pt idx="234">
                <c:v>88.1</c:v>
              </c:pt>
              <c:pt idx="235">
                <c:v>90.7</c:v>
              </c:pt>
              <c:pt idx="236">
                <c:v>82.7</c:v>
              </c:pt>
              <c:pt idx="237">
                <c:v>79.7</c:v>
              </c:pt>
              <c:pt idx="238">
                <c:v>84.5</c:v>
              </c:pt>
              <c:pt idx="239">
                <c:v>86.2</c:v>
              </c:pt>
              <c:pt idx="240">
                <c:v>91.7</c:v>
              </c:pt>
              <c:pt idx="241">
                <c:v>83.6</c:v>
              </c:pt>
              <c:pt idx="242">
                <c:v>82.4</c:v>
              </c:pt>
              <c:pt idx="243">
                <c:v>87.7</c:v>
              </c:pt>
              <c:pt idx="244">
                <c:v>88</c:v>
              </c:pt>
              <c:pt idx="245">
                <c:v>81.099999999999994</c:v>
              </c:pt>
              <c:pt idx="246">
                <c:v>94.4</c:v>
              </c:pt>
              <c:pt idx="247">
                <c:v>89.9</c:v>
              </c:pt>
              <c:pt idx="248">
                <c:v>87.7</c:v>
              </c:pt>
              <c:pt idx="249">
                <c:v>87.9</c:v>
              </c:pt>
              <c:pt idx="250">
                <c:v>91.7</c:v>
              </c:pt>
              <c:pt idx="251">
                <c:v>95.2</c:v>
              </c:pt>
              <c:pt idx="252">
                <c:v>76.599999999999994</c:v>
              </c:pt>
              <c:pt idx="253">
                <c:v>86.3</c:v>
              </c:pt>
              <c:pt idx="254">
                <c:v>83.6</c:v>
              </c:pt>
              <c:pt idx="255">
                <c:v>93.6</c:v>
              </c:pt>
            </c:numLit>
          </c:yVal>
          <c:smooth val="0"/>
          <c:extLst>
            <c:ext xmlns:c16="http://schemas.microsoft.com/office/drawing/2014/chart" uri="{C3380CC4-5D6E-409C-BE32-E72D297353CC}">
              <c16:uniqueId val="{00000001-8A61-4838-820D-7266789B4AD8}"/>
            </c:ext>
          </c:extLst>
        </c:ser>
        <c:ser>
          <c:idx val="1"/>
          <c:order val="1"/>
          <c:tx>
            <c:v>After-2</c:v>
          </c:tx>
          <c:spPr>
            <a:ln w="28575">
              <a:noFill/>
            </a:ln>
          </c:spPr>
          <c:marker>
            <c:symbol val="square"/>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0</c:v>
              </c:pt>
              <c:pt idx="2">
                <c:v>0</c:v>
              </c:pt>
              <c:pt idx="3">
                <c:v>0</c:v>
              </c:pt>
              <c:pt idx="4">
                <c:v>1</c:v>
              </c:pt>
              <c:pt idx="5">
                <c:v>0</c:v>
              </c:pt>
              <c:pt idx="6">
                <c:v>0</c:v>
              </c:pt>
              <c:pt idx="7">
                <c:v>0</c:v>
              </c:pt>
              <c:pt idx="8">
                <c:v>1</c:v>
              </c:pt>
              <c:pt idx="9">
                <c:v>1</c:v>
              </c:pt>
              <c:pt idx="10">
                <c:v>1</c:v>
              </c:pt>
              <c:pt idx="11">
                <c:v>2</c:v>
              </c:pt>
              <c:pt idx="12">
                <c:v>1</c:v>
              </c:pt>
              <c:pt idx="13">
                <c:v>1</c:v>
              </c:pt>
              <c:pt idx="14">
                <c:v>0</c:v>
              </c:pt>
              <c:pt idx="15">
                <c:v>0</c:v>
              </c:pt>
              <c:pt idx="16">
                <c:v>0</c:v>
              </c:pt>
              <c:pt idx="17">
                <c:v>1</c:v>
              </c:pt>
              <c:pt idx="18">
                <c:v>2</c:v>
              </c:pt>
              <c:pt idx="19">
                <c:v>2</c:v>
              </c:pt>
              <c:pt idx="20">
                <c:v>2</c:v>
              </c:pt>
              <c:pt idx="21">
                <c:v>3</c:v>
              </c:pt>
              <c:pt idx="22">
                <c:v>2</c:v>
              </c:pt>
              <c:pt idx="23">
                <c:v>2</c:v>
              </c:pt>
              <c:pt idx="24">
                <c:v>0</c:v>
              </c:pt>
              <c:pt idx="25">
                <c:v>1</c:v>
              </c:pt>
              <c:pt idx="26">
                <c:v>1</c:v>
              </c:pt>
              <c:pt idx="27">
                <c:v>1</c:v>
              </c:pt>
              <c:pt idx="28">
                <c:v>0</c:v>
              </c:pt>
              <c:pt idx="29">
                <c:v>2</c:v>
              </c:pt>
              <c:pt idx="30">
                <c:v>3</c:v>
              </c:pt>
              <c:pt idx="31">
                <c:v>3</c:v>
              </c:pt>
              <c:pt idx="32">
                <c:v>3</c:v>
              </c:pt>
              <c:pt idx="33">
                <c:v>4</c:v>
              </c:pt>
              <c:pt idx="34">
                <c:v>3</c:v>
              </c:pt>
              <c:pt idx="35">
                <c:v>3</c:v>
              </c:pt>
              <c:pt idx="36">
                <c:v>1</c:v>
              </c:pt>
              <c:pt idx="37">
                <c:v>2</c:v>
              </c:pt>
              <c:pt idx="38">
                <c:v>2</c:v>
              </c:pt>
              <c:pt idx="39">
                <c:v>2</c:v>
              </c:pt>
              <c:pt idx="40">
                <c:v>0</c:v>
              </c:pt>
              <c:pt idx="41">
                <c:v>0</c:v>
              </c:pt>
              <c:pt idx="42">
                <c:v>1</c:v>
              </c:pt>
              <c:pt idx="43">
                <c:v>0</c:v>
              </c:pt>
              <c:pt idx="44">
                <c:v>3</c:v>
              </c:pt>
              <c:pt idx="45">
                <c:v>4</c:v>
              </c:pt>
              <c:pt idx="46">
                <c:v>4</c:v>
              </c:pt>
              <c:pt idx="47">
                <c:v>4</c:v>
              </c:pt>
              <c:pt idx="48">
                <c:v>5</c:v>
              </c:pt>
              <c:pt idx="49">
                <c:v>4</c:v>
              </c:pt>
              <c:pt idx="50">
                <c:v>4</c:v>
              </c:pt>
              <c:pt idx="51">
                <c:v>2</c:v>
              </c:pt>
              <c:pt idx="52">
                <c:v>3</c:v>
              </c:pt>
              <c:pt idx="53">
                <c:v>3</c:v>
              </c:pt>
              <c:pt idx="54">
                <c:v>3</c:v>
              </c:pt>
              <c:pt idx="55">
                <c:v>1</c:v>
              </c:pt>
              <c:pt idx="56">
                <c:v>0</c:v>
              </c:pt>
              <c:pt idx="57">
                <c:v>1</c:v>
              </c:pt>
              <c:pt idx="58">
                <c:v>2</c:v>
              </c:pt>
              <c:pt idx="59">
                <c:v>1</c:v>
              </c:pt>
              <c:pt idx="60">
                <c:v>4</c:v>
              </c:pt>
              <c:pt idx="61">
                <c:v>5</c:v>
              </c:pt>
              <c:pt idx="62">
                <c:v>5</c:v>
              </c:pt>
              <c:pt idx="63">
                <c:v>5</c:v>
              </c:pt>
              <c:pt idx="64">
                <c:v>6</c:v>
              </c:pt>
              <c:pt idx="65">
                <c:v>5</c:v>
              </c:pt>
              <c:pt idx="66">
                <c:v>5</c:v>
              </c:pt>
              <c:pt idx="67">
                <c:v>0</c:v>
              </c:pt>
              <c:pt idx="68">
                <c:v>3</c:v>
              </c:pt>
              <c:pt idx="69">
                <c:v>4</c:v>
              </c:pt>
              <c:pt idx="70">
                <c:v>4</c:v>
              </c:pt>
              <c:pt idx="71">
                <c:v>4</c:v>
              </c:pt>
              <c:pt idx="72">
                <c:v>2</c:v>
              </c:pt>
              <c:pt idx="73">
                <c:v>1</c:v>
              </c:pt>
              <c:pt idx="74">
                <c:v>2</c:v>
              </c:pt>
              <c:pt idx="75">
                <c:v>3</c:v>
              </c:pt>
              <c:pt idx="76">
                <c:v>2</c:v>
              </c:pt>
              <c:pt idx="77">
                <c:v>5</c:v>
              </c:pt>
              <c:pt idx="78">
                <c:v>6</c:v>
              </c:pt>
              <c:pt idx="79">
                <c:v>6</c:v>
              </c:pt>
              <c:pt idx="80">
                <c:v>6</c:v>
              </c:pt>
              <c:pt idx="81">
                <c:v>7</c:v>
              </c:pt>
              <c:pt idx="82">
                <c:v>6</c:v>
              </c:pt>
              <c:pt idx="83">
                <c:v>6</c:v>
              </c:pt>
              <c:pt idx="84">
                <c:v>0</c:v>
              </c:pt>
              <c:pt idx="85">
                <c:v>0</c:v>
              </c:pt>
              <c:pt idx="86">
                <c:v>1</c:v>
              </c:pt>
              <c:pt idx="87">
                <c:v>4</c:v>
              </c:pt>
              <c:pt idx="88">
                <c:v>5</c:v>
              </c:pt>
              <c:pt idx="89">
                <c:v>5</c:v>
              </c:pt>
              <c:pt idx="90">
                <c:v>5</c:v>
              </c:pt>
              <c:pt idx="91">
                <c:v>3</c:v>
              </c:pt>
              <c:pt idx="92">
                <c:v>2</c:v>
              </c:pt>
              <c:pt idx="93">
                <c:v>3</c:v>
              </c:pt>
              <c:pt idx="94">
                <c:v>4</c:v>
              </c:pt>
              <c:pt idx="95">
                <c:v>3</c:v>
              </c:pt>
              <c:pt idx="96">
                <c:v>6</c:v>
              </c:pt>
              <c:pt idx="97">
                <c:v>7</c:v>
              </c:pt>
              <c:pt idx="98">
                <c:v>7</c:v>
              </c:pt>
              <c:pt idx="99">
                <c:v>7</c:v>
              </c:pt>
              <c:pt idx="100">
                <c:v>8</c:v>
              </c:pt>
              <c:pt idx="101">
                <c:v>7</c:v>
              </c:pt>
              <c:pt idx="102">
                <c:v>7</c:v>
              </c:pt>
              <c:pt idx="103">
                <c:v>1</c:v>
              </c:pt>
              <c:pt idx="104">
                <c:v>1</c:v>
              </c:pt>
              <c:pt idx="105">
                <c:v>2</c:v>
              </c:pt>
              <c:pt idx="106">
                <c:v>5</c:v>
              </c:pt>
              <c:pt idx="107">
                <c:v>6</c:v>
              </c:pt>
              <c:pt idx="108">
                <c:v>6</c:v>
              </c:pt>
              <c:pt idx="109">
                <c:v>6</c:v>
              </c:pt>
              <c:pt idx="110">
                <c:v>4</c:v>
              </c:pt>
              <c:pt idx="111">
                <c:v>3</c:v>
              </c:pt>
              <c:pt idx="112">
                <c:v>4</c:v>
              </c:pt>
              <c:pt idx="113">
                <c:v>5</c:v>
              </c:pt>
              <c:pt idx="114">
                <c:v>4</c:v>
              </c:pt>
              <c:pt idx="115">
                <c:v>7</c:v>
              </c:pt>
              <c:pt idx="116">
                <c:v>8</c:v>
              </c:pt>
              <c:pt idx="117">
                <c:v>8</c:v>
              </c:pt>
              <c:pt idx="118">
                <c:v>8</c:v>
              </c:pt>
              <c:pt idx="119">
                <c:v>9</c:v>
              </c:pt>
              <c:pt idx="120">
                <c:v>8</c:v>
              </c:pt>
              <c:pt idx="121">
                <c:v>8</c:v>
              </c:pt>
              <c:pt idx="122">
                <c:v>2</c:v>
              </c:pt>
              <c:pt idx="123">
                <c:v>2</c:v>
              </c:pt>
              <c:pt idx="124">
                <c:v>3</c:v>
              </c:pt>
              <c:pt idx="125">
                <c:v>6</c:v>
              </c:pt>
              <c:pt idx="126">
                <c:v>7</c:v>
              </c:pt>
              <c:pt idx="127">
                <c:v>7</c:v>
              </c:pt>
              <c:pt idx="128">
                <c:v>7</c:v>
              </c:pt>
              <c:pt idx="129">
                <c:v>5</c:v>
              </c:pt>
              <c:pt idx="130">
                <c:v>4</c:v>
              </c:pt>
              <c:pt idx="131">
                <c:v>5</c:v>
              </c:pt>
              <c:pt idx="132">
                <c:v>6</c:v>
              </c:pt>
              <c:pt idx="133">
                <c:v>5</c:v>
              </c:pt>
              <c:pt idx="134">
                <c:v>8</c:v>
              </c:pt>
              <c:pt idx="135">
                <c:v>9</c:v>
              </c:pt>
              <c:pt idx="136">
                <c:v>9</c:v>
              </c:pt>
              <c:pt idx="137">
                <c:v>9</c:v>
              </c:pt>
              <c:pt idx="138">
                <c:v>10</c:v>
              </c:pt>
              <c:pt idx="139">
                <c:v>9</c:v>
              </c:pt>
              <c:pt idx="140">
                <c:v>9</c:v>
              </c:pt>
              <c:pt idx="141">
                <c:v>3</c:v>
              </c:pt>
              <c:pt idx="142">
                <c:v>3</c:v>
              </c:pt>
              <c:pt idx="143">
                <c:v>4</c:v>
              </c:pt>
              <c:pt idx="144">
                <c:v>7</c:v>
              </c:pt>
              <c:pt idx="145">
                <c:v>8</c:v>
              </c:pt>
              <c:pt idx="146">
                <c:v>8</c:v>
              </c:pt>
              <c:pt idx="147">
                <c:v>8</c:v>
              </c:pt>
              <c:pt idx="148">
                <c:v>6</c:v>
              </c:pt>
              <c:pt idx="149">
                <c:v>5</c:v>
              </c:pt>
              <c:pt idx="150">
                <c:v>6</c:v>
              </c:pt>
              <c:pt idx="151">
                <c:v>7</c:v>
              </c:pt>
              <c:pt idx="152">
                <c:v>6</c:v>
              </c:pt>
              <c:pt idx="153">
                <c:v>9</c:v>
              </c:pt>
              <c:pt idx="154">
                <c:v>10</c:v>
              </c:pt>
              <c:pt idx="155">
                <c:v>10</c:v>
              </c:pt>
              <c:pt idx="156">
                <c:v>10</c:v>
              </c:pt>
              <c:pt idx="157">
                <c:v>11</c:v>
              </c:pt>
              <c:pt idx="158">
                <c:v>10</c:v>
              </c:pt>
              <c:pt idx="159">
                <c:v>10</c:v>
              </c:pt>
              <c:pt idx="160">
                <c:v>4</c:v>
              </c:pt>
              <c:pt idx="161">
                <c:v>4</c:v>
              </c:pt>
              <c:pt idx="162">
                <c:v>5</c:v>
              </c:pt>
              <c:pt idx="163">
                <c:v>8</c:v>
              </c:pt>
              <c:pt idx="164">
                <c:v>9</c:v>
              </c:pt>
              <c:pt idx="165">
                <c:v>9</c:v>
              </c:pt>
              <c:pt idx="166">
                <c:v>9</c:v>
              </c:pt>
              <c:pt idx="167">
                <c:v>7</c:v>
              </c:pt>
              <c:pt idx="168">
                <c:v>6</c:v>
              </c:pt>
              <c:pt idx="169">
                <c:v>7</c:v>
              </c:pt>
              <c:pt idx="170">
                <c:v>8</c:v>
              </c:pt>
              <c:pt idx="171">
                <c:v>7</c:v>
              </c:pt>
              <c:pt idx="172">
                <c:v>10</c:v>
              </c:pt>
              <c:pt idx="173">
                <c:v>11</c:v>
              </c:pt>
              <c:pt idx="174">
                <c:v>11</c:v>
              </c:pt>
              <c:pt idx="175">
                <c:v>11</c:v>
              </c:pt>
              <c:pt idx="176">
                <c:v>12</c:v>
              </c:pt>
              <c:pt idx="177">
                <c:v>11</c:v>
              </c:pt>
              <c:pt idx="178">
                <c:v>11</c:v>
              </c:pt>
              <c:pt idx="179">
                <c:v>5</c:v>
              </c:pt>
              <c:pt idx="180">
                <c:v>5</c:v>
              </c:pt>
              <c:pt idx="181">
                <c:v>6</c:v>
              </c:pt>
              <c:pt idx="182">
                <c:v>9</c:v>
              </c:pt>
              <c:pt idx="183">
                <c:v>10</c:v>
              </c:pt>
              <c:pt idx="184">
                <c:v>10</c:v>
              </c:pt>
              <c:pt idx="185">
                <c:v>10</c:v>
              </c:pt>
              <c:pt idx="186">
                <c:v>8</c:v>
              </c:pt>
              <c:pt idx="187">
                <c:v>7</c:v>
              </c:pt>
              <c:pt idx="188">
                <c:v>8</c:v>
              </c:pt>
              <c:pt idx="189">
                <c:v>9</c:v>
              </c:pt>
              <c:pt idx="190">
                <c:v>8</c:v>
              </c:pt>
              <c:pt idx="191">
                <c:v>11</c:v>
              </c:pt>
              <c:pt idx="192">
                <c:v>12</c:v>
              </c:pt>
              <c:pt idx="193">
                <c:v>12</c:v>
              </c:pt>
              <c:pt idx="194">
                <c:v>12</c:v>
              </c:pt>
              <c:pt idx="195">
                <c:v>13</c:v>
              </c:pt>
              <c:pt idx="196">
                <c:v>12</c:v>
              </c:pt>
              <c:pt idx="197">
                <c:v>12</c:v>
              </c:pt>
              <c:pt idx="198">
                <c:v>6</c:v>
              </c:pt>
              <c:pt idx="199">
                <c:v>6</c:v>
              </c:pt>
              <c:pt idx="200">
                <c:v>7</c:v>
              </c:pt>
              <c:pt idx="201">
                <c:v>10</c:v>
              </c:pt>
              <c:pt idx="202">
                <c:v>11</c:v>
              </c:pt>
              <c:pt idx="203">
                <c:v>11</c:v>
              </c:pt>
              <c:pt idx="204">
                <c:v>11</c:v>
              </c:pt>
              <c:pt idx="205">
                <c:v>9</c:v>
              </c:pt>
              <c:pt idx="206">
                <c:v>8</c:v>
              </c:pt>
              <c:pt idx="207">
                <c:v>9</c:v>
              </c:pt>
              <c:pt idx="208">
                <c:v>10</c:v>
              </c:pt>
              <c:pt idx="209">
                <c:v>9</c:v>
              </c:pt>
              <c:pt idx="210">
                <c:v>12</c:v>
              </c:pt>
              <c:pt idx="211">
                <c:v>13</c:v>
              </c:pt>
              <c:pt idx="212">
                <c:v>13</c:v>
              </c:pt>
              <c:pt idx="213">
                <c:v>13</c:v>
              </c:pt>
              <c:pt idx="214">
                <c:v>14</c:v>
              </c:pt>
              <c:pt idx="215">
                <c:v>13</c:v>
              </c:pt>
              <c:pt idx="216">
                <c:v>13</c:v>
              </c:pt>
              <c:pt idx="217">
                <c:v>7</c:v>
              </c:pt>
              <c:pt idx="218">
                <c:v>7</c:v>
              </c:pt>
              <c:pt idx="219">
                <c:v>8</c:v>
              </c:pt>
              <c:pt idx="220">
                <c:v>11</c:v>
              </c:pt>
              <c:pt idx="221">
                <c:v>12</c:v>
              </c:pt>
              <c:pt idx="222">
                <c:v>12</c:v>
              </c:pt>
              <c:pt idx="223">
                <c:v>12</c:v>
              </c:pt>
              <c:pt idx="224">
                <c:v>10</c:v>
              </c:pt>
              <c:pt idx="225">
                <c:v>9</c:v>
              </c:pt>
              <c:pt idx="226">
                <c:v>10</c:v>
              </c:pt>
              <c:pt idx="227">
                <c:v>11</c:v>
              </c:pt>
              <c:pt idx="228">
                <c:v>10</c:v>
              </c:pt>
              <c:pt idx="229">
                <c:v>13</c:v>
              </c:pt>
              <c:pt idx="230">
                <c:v>14</c:v>
              </c:pt>
              <c:pt idx="231">
                <c:v>14</c:v>
              </c:pt>
              <c:pt idx="232">
                <c:v>14</c:v>
              </c:pt>
              <c:pt idx="233">
                <c:v>15</c:v>
              </c:pt>
              <c:pt idx="234">
                <c:v>14</c:v>
              </c:pt>
              <c:pt idx="235">
                <c:v>14</c:v>
              </c:pt>
              <c:pt idx="236">
                <c:v>8</c:v>
              </c:pt>
              <c:pt idx="237">
                <c:v>8</c:v>
              </c:pt>
              <c:pt idx="238">
                <c:v>9</c:v>
              </c:pt>
              <c:pt idx="239">
                <c:v>12</c:v>
              </c:pt>
              <c:pt idx="240">
                <c:v>13</c:v>
              </c:pt>
              <c:pt idx="241">
                <c:v>13</c:v>
              </c:pt>
              <c:pt idx="242">
                <c:v>13</c:v>
              </c:pt>
              <c:pt idx="243">
                <c:v>11</c:v>
              </c:pt>
              <c:pt idx="244">
                <c:v>10</c:v>
              </c:pt>
              <c:pt idx="245">
                <c:v>11</c:v>
              </c:pt>
              <c:pt idx="246">
                <c:v>12</c:v>
              </c:pt>
              <c:pt idx="247">
                <c:v>11</c:v>
              </c:pt>
              <c:pt idx="248">
                <c:v>14</c:v>
              </c:pt>
              <c:pt idx="249">
                <c:v>15</c:v>
              </c:pt>
              <c:pt idx="250">
                <c:v>15</c:v>
              </c:pt>
              <c:pt idx="251">
                <c:v>15</c:v>
              </c:pt>
              <c:pt idx="252">
                <c:v>16</c:v>
              </c:pt>
              <c:pt idx="253">
                <c:v>15</c:v>
              </c:pt>
              <c:pt idx="254">
                <c:v>15</c:v>
              </c:pt>
              <c:pt idx="255">
                <c:v>9</c:v>
              </c:pt>
            </c:numLit>
          </c:xVal>
          <c:yVal>
            <c:numLit>
              <c:formatCode>General</c:formatCode>
              <c:ptCount val="256"/>
              <c:pt idx="0">
                <c:v>84.3</c:v>
              </c:pt>
              <c:pt idx="1">
                <c:v>90</c:v>
              </c:pt>
              <c:pt idx="2">
                <c:v>83</c:v>
              </c:pt>
              <c:pt idx="3">
                <c:v>91.7</c:v>
              </c:pt>
              <c:pt idx="4">
                <c:v>82.7</c:v>
              </c:pt>
              <c:pt idx="5">
                <c:v>80.400000000000006</c:v>
              </c:pt>
              <c:pt idx="6">
                <c:v>75.400000000000006</c:v>
              </c:pt>
              <c:pt idx="7">
                <c:v>76.5</c:v>
              </c:pt>
              <c:pt idx="8">
                <c:v>90.1</c:v>
              </c:pt>
              <c:pt idx="9">
                <c:v>92.2</c:v>
              </c:pt>
              <c:pt idx="10">
                <c:v>86.9</c:v>
              </c:pt>
              <c:pt idx="11">
                <c:v>84.2</c:v>
              </c:pt>
              <c:pt idx="12">
                <c:v>78.400000000000006</c:v>
              </c:pt>
              <c:pt idx="13">
                <c:v>77.7</c:v>
              </c:pt>
              <c:pt idx="14">
                <c:v>90.4</c:v>
              </c:pt>
              <c:pt idx="15">
                <c:v>77.400000000000006</c:v>
              </c:pt>
              <c:pt idx="16">
                <c:v>84</c:v>
              </c:pt>
              <c:pt idx="17">
                <c:v>77.7</c:v>
              </c:pt>
              <c:pt idx="18">
                <c:v>91.8</c:v>
              </c:pt>
              <c:pt idx="19">
                <c:v>86.2</c:v>
              </c:pt>
              <c:pt idx="20">
                <c:v>82.4</c:v>
              </c:pt>
              <c:pt idx="21">
                <c:v>81.099999999999994</c:v>
              </c:pt>
              <c:pt idx="22">
                <c:v>90</c:v>
              </c:pt>
              <c:pt idx="23">
                <c:v>83.2</c:v>
              </c:pt>
              <c:pt idx="24">
                <c:v>89.6</c:v>
              </c:pt>
              <c:pt idx="25">
                <c:v>90.5</c:v>
              </c:pt>
              <c:pt idx="26">
                <c:v>79.400000000000006</c:v>
              </c:pt>
              <c:pt idx="27">
                <c:v>76.400000000000006</c:v>
              </c:pt>
              <c:pt idx="28">
                <c:v>89.1</c:v>
              </c:pt>
              <c:pt idx="29">
                <c:v>81.900000000000006</c:v>
              </c:pt>
              <c:pt idx="30">
                <c:v>91.3</c:v>
              </c:pt>
              <c:pt idx="31">
                <c:v>86.6</c:v>
              </c:pt>
              <c:pt idx="32">
                <c:v>91.8</c:v>
              </c:pt>
              <c:pt idx="33">
                <c:v>90.2</c:v>
              </c:pt>
              <c:pt idx="34">
                <c:v>88</c:v>
              </c:pt>
              <c:pt idx="35">
                <c:v>84.2</c:v>
              </c:pt>
              <c:pt idx="36">
                <c:v>83</c:v>
              </c:pt>
              <c:pt idx="37">
                <c:v>93.3</c:v>
              </c:pt>
              <c:pt idx="38">
                <c:v>78.599999999999994</c:v>
              </c:pt>
              <c:pt idx="39">
                <c:v>85.5</c:v>
              </c:pt>
              <c:pt idx="40">
                <c:v>72</c:v>
              </c:pt>
              <c:pt idx="41">
                <c:v>81.7</c:v>
              </c:pt>
              <c:pt idx="42">
                <c:v>88.7</c:v>
              </c:pt>
              <c:pt idx="43">
                <c:v>84.2</c:v>
              </c:pt>
              <c:pt idx="44">
                <c:v>88.6</c:v>
              </c:pt>
              <c:pt idx="45">
                <c:v>92</c:v>
              </c:pt>
              <c:pt idx="46">
                <c:v>95.5</c:v>
              </c:pt>
              <c:pt idx="47">
                <c:v>86.7</c:v>
              </c:pt>
              <c:pt idx="48">
                <c:v>89.6</c:v>
              </c:pt>
              <c:pt idx="49">
                <c:v>78.3</c:v>
              </c:pt>
              <c:pt idx="50">
                <c:v>83.7</c:v>
              </c:pt>
              <c:pt idx="51">
                <c:v>84.6</c:v>
              </c:pt>
              <c:pt idx="52">
                <c:v>92.8</c:v>
              </c:pt>
              <c:pt idx="53">
                <c:v>78.099999999999994</c:v>
              </c:pt>
              <c:pt idx="54">
                <c:v>85.4</c:v>
              </c:pt>
              <c:pt idx="55">
                <c:v>76.099999999999994</c:v>
              </c:pt>
              <c:pt idx="56">
                <c:v>79.900000000000006</c:v>
              </c:pt>
              <c:pt idx="57">
                <c:v>80.8</c:v>
              </c:pt>
              <c:pt idx="58">
                <c:v>87.3</c:v>
              </c:pt>
              <c:pt idx="59">
                <c:v>86.7</c:v>
              </c:pt>
              <c:pt idx="60">
                <c:v>81</c:v>
              </c:pt>
              <c:pt idx="61">
                <c:v>90.7</c:v>
              </c:pt>
              <c:pt idx="62">
                <c:v>87.1</c:v>
              </c:pt>
              <c:pt idx="63">
                <c:v>88.4</c:v>
              </c:pt>
              <c:pt idx="64">
                <c:v>87.6</c:v>
              </c:pt>
              <c:pt idx="65">
                <c:v>78.5</c:v>
              </c:pt>
              <c:pt idx="66">
                <c:v>84.8</c:v>
              </c:pt>
              <c:pt idx="67">
                <c:v>79.5</c:v>
              </c:pt>
              <c:pt idx="68">
                <c:v>82.5</c:v>
              </c:pt>
              <c:pt idx="69">
                <c:v>93.3</c:v>
              </c:pt>
              <c:pt idx="70">
                <c:v>84.1</c:v>
              </c:pt>
              <c:pt idx="71">
                <c:v>86.2</c:v>
              </c:pt>
              <c:pt idx="72">
                <c:v>82.9</c:v>
              </c:pt>
              <c:pt idx="73">
                <c:v>81.900000000000006</c:v>
              </c:pt>
              <c:pt idx="74">
                <c:v>72.400000000000006</c:v>
              </c:pt>
              <c:pt idx="75">
                <c:v>96.6</c:v>
              </c:pt>
              <c:pt idx="76">
                <c:v>86.6</c:v>
              </c:pt>
              <c:pt idx="77">
                <c:v>86.1</c:v>
              </c:pt>
              <c:pt idx="78">
                <c:v>87.3</c:v>
              </c:pt>
              <c:pt idx="79">
                <c:v>92.1</c:v>
              </c:pt>
              <c:pt idx="80">
                <c:v>91.9</c:v>
              </c:pt>
              <c:pt idx="81">
                <c:v>84.2</c:v>
              </c:pt>
              <c:pt idx="82">
                <c:v>88.4</c:v>
              </c:pt>
              <c:pt idx="83">
                <c:v>85.4</c:v>
              </c:pt>
              <c:pt idx="84">
                <c:v>80.400000000000006</c:v>
              </c:pt>
              <c:pt idx="85">
                <c:v>92.4</c:v>
              </c:pt>
              <c:pt idx="86">
                <c:v>80.599999999999994</c:v>
              </c:pt>
              <c:pt idx="87">
                <c:v>82.6</c:v>
              </c:pt>
              <c:pt idx="88">
                <c:v>90.9</c:v>
              </c:pt>
              <c:pt idx="89">
                <c:v>81.7</c:v>
              </c:pt>
              <c:pt idx="90">
                <c:v>87.1</c:v>
              </c:pt>
              <c:pt idx="91">
                <c:v>74.099999999999994</c:v>
              </c:pt>
              <c:pt idx="92">
                <c:v>78</c:v>
              </c:pt>
              <c:pt idx="93">
                <c:v>78.8</c:v>
              </c:pt>
              <c:pt idx="94">
                <c:v>85.9</c:v>
              </c:pt>
              <c:pt idx="95">
                <c:v>84.4</c:v>
              </c:pt>
              <c:pt idx="96">
                <c:v>81.599999999999994</c:v>
              </c:pt>
              <c:pt idx="97">
                <c:v>91.7</c:v>
              </c:pt>
              <c:pt idx="98">
                <c:v>85.9</c:v>
              </c:pt>
              <c:pt idx="99">
                <c:v>90.5</c:v>
              </c:pt>
              <c:pt idx="100">
                <c:v>86</c:v>
              </c:pt>
              <c:pt idx="101">
                <c:v>90.8</c:v>
              </c:pt>
              <c:pt idx="102">
                <c:v>87.5</c:v>
              </c:pt>
              <c:pt idx="103">
                <c:v>78.900000000000006</c:v>
              </c:pt>
              <c:pt idx="104">
                <c:v>93.6</c:v>
              </c:pt>
              <c:pt idx="105">
                <c:v>76.2</c:v>
              </c:pt>
              <c:pt idx="106">
                <c:v>89.3</c:v>
              </c:pt>
              <c:pt idx="107">
                <c:v>87.8</c:v>
              </c:pt>
              <c:pt idx="108">
                <c:v>83.8</c:v>
              </c:pt>
              <c:pt idx="109">
                <c:v>89.5</c:v>
              </c:pt>
              <c:pt idx="110">
                <c:v>79.7</c:v>
              </c:pt>
              <c:pt idx="111">
                <c:v>83.6</c:v>
              </c:pt>
              <c:pt idx="112">
                <c:v>77.2</c:v>
              </c:pt>
              <c:pt idx="113">
                <c:v>74.2</c:v>
              </c:pt>
              <c:pt idx="114">
                <c:v>85.4</c:v>
              </c:pt>
              <c:pt idx="115">
                <c:v>78.400000000000006</c:v>
              </c:pt>
              <c:pt idx="116">
                <c:v>84.3</c:v>
              </c:pt>
              <c:pt idx="117">
                <c:v>89.7</c:v>
              </c:pt>
              <c:pt idx="118">
                <c:v>92.6</c:v>
              </c:pt>
              <c:pt idx="119">
                <c:v>87.1</c:v>
              </c:pt>
              <c:pt idx="120">
                <c:v>79.3</c:v>
              </c:pt>
              <c:pt idx="121">
                <c:v>88.5</c:v>
              </c:pt>
              <c:pt idx="122">
                <c:v>80</c:v>
              </c:pt>
              <c:pt idx="123">
                <c:v>92.1</c:v>
              </c:pt>
              <c:pt idx="124">
                <c:v>80.5</c:v>
              </c:pt>
              <c:pt idx="125">
                <c:v>87.1</c:v>
              </c:pt>
              <c:pt idx="126">
                <c:v>86.5</c:v>
              </c:pt>
              <c:pt idx="127">
                <c:v>85.6</c:v>
              </c:pt>
              <c:pt idx="128">
                <c:v>83.4</c:v>
              </c:pt>
              <c:pt idx="129">
                <c:v>86.8</c:v>
              </c:pt>
              <c:pt idx="130">
                <c:v>79.5</c:v>
              </c:pt>
              <c:pt idx="131">
                <c:v>77.7</c:v>
              </c:pt>
              <c:pt idx="132">
                <c:v>80.900000000000006</c:v>
              </c:pt>
              <c:pt idx="133">
                <c:v>87.8</c:v>
              </c:pt>
              <c:pt idx="134">
                <c:v>78.7</c:v>
              </c:pt>
              <c:pt idx="135">
                <c:v>90.2</c:v>
              </c:pt>
              <c:pt idx="136">
                <c:v>91.6</c:v>
              </c:pt>
              <c:pt idx="137">
                <c:v>94.5</c:v>
              </c:pt>
              <c:pt idx="138">
                <c:v>83.5</c:v>
              </c:pt>
              <c:pt idx="139">
                <c:v>78.2</c:v>
              </c:pt>
              <c:pt idx="140">
                <c:v>90.7</c:v>
              </c:pt>
              <c:pt idx="141">
                <c:v>80</c:v>
              </c:pt>
              <c:pt idx="142">
                <c:v>92.3</c:v>
              </c:pt>
              <c:pt idx="143">
                <c:v>89.9</c:v>
              </c:pt>
              <c:pt idx="144">
                <c:v>83.3</c:v>
              </c:pt>
              <c:pt idx="145">
                <c:v>83.2</c:v>
              </c:pt>
              <c:pt idx="146">
                <c:v>87.9</c:v>
              </c:pt>
              <c:pt idx="147">
                <c:v>91.1</c:v>
              </c:pt>
              <c:pt idx="148">
                <c:v>89</c:v>
              </c:pt>
              <c:pt idx="149">
                <c:v>82.2</c:v>
              </c:pt>
              <c:pt idx="150">
                <c:v>80.3</c:v>
              </c:pt>
              <c:pt idx="151">
                <c:v>90.2</c:v>
              </c:pt>
              <c:pt idx="152">
                <c:v>85.6</c:v>
              </c:pt>
              <c:pt idx="153">
                <c:v>81.400000000000006</c:v>
              </c:pt>
              <c:pt idx="154">
                <c:v>89.8</c:v>
              </c:pt>
              <c:pt idx="155">
                <c:v>91.2</c:v>
              </c:pt>
              <c:pt idx="156">
                <c:v>98</c:v>
              </c:pt>
              <c:pt idx="157">
                <c:v>88.1</c:v>
              </c:pt>
              <c:pt idx="158">
                <c:v>89.7</c:v>
              </c:pt>
              <c:pt idx="159">
                <c:v>92</c:v>
              </c:pt>
              <c:pt idx="160">
                <c:v>82.1</c:v>
              </c:pt>
              <c:pt idx="161">
                <c:v>94.5</c:v>
              </c:pt>
              <c:pt idx="162">
                <c:v>86.2</c:v>
              </c:pt>
              <c:pt idx="163">
                <c:v>90.9</c:v>
              </c:pt>
              <c:pt idx="164">
                <c:v>84.5</c:v>
              </c:pt>
              <c:pt idx="165">
                <c:v>84.1</c:v>
              </c:pt>
              <c:pt idx="166">
                <c:v>91.7</c:v>
              </c:pt>
              <c:pt idx="167">
                <c:v>88</c:v>
              </c:pt>
              <c:pt idx="168">
                <c:v>84.6</c:v>
              </c:pt>
              <c:pt idx="169">
                <c:v>79.8</c:v>
              </c:pt>
              <c:pt idx="170">
                <c:v>91.4</c:v>
              </c:pt>
              <c:pt idx="171">
                <c:v>84.2</c:v>
              </c:pt>
              <c:pt idx="172">
                <c:v>86</c:v>
              </c:pt>
              <c:pt idx="173">
                <c:v>90.8</c:v>
              </c:pt>
              <c:pt idx="174">
                <c:v>87.5</c:v>
              </c:pt>
              <c:pt idx="175">
                <c:v>97.7</c:v>
              </c:pt>
              <c:pt idx="176">
                <c:v>86.6</c:v>
              </c:pt>
              <c:pt idx="177">
                <c:v>89</c:v>
              </c:pt>
              <c:pt idx="178">
                <c:v>90.7</c:v>
              </c:pt>
              <c:pt idx="179">
                <c:v>87.1</c:v>
              </c:pt>
              <c:pt idx="180">
                <c:v>92.9</c:v>
              </c:pt>
              <c:pt idx="181">
                <c:v>84.6</c:v>
              </c:pt>
              <c:pt idx="182">
                <c:v>82.4</c:v>
              </c:pt>
              <c:pt idx="183">
                <c:v>90</c:v>
              </c:pt>
              <c:pt idx="184">
                <c:v>87.3</c:v>
              </c:pt>
              <c:pt idx="185">
                <c:v>86.2</c:v>
              </c:pt>
              <c:pt idx="186">
                <c:v>92.9</c:v>
              </c:pt>
              <c:pt idx="187">
                <c:v>83.9</c:v>
              </c:pt>
              <c:pt idx="188">
                <c:v>85.9</c:v>
              </c:pt>
              <c:pt idx="189">
                <c:v>90.1</c:v>
              </c:pt>
              <c:pt idx="190">
                <c:v>89.7</c:v>
              </c:pt>
              <c:pt idx="191">
                <c:v>87.3</c:v>
              </c:pt>
              <c:pt idx="192">
                <c:v>94.4</c:v>
              </c:pt>
              <c:pt idx="193">
                <c:v>90.2</c:v>
              </c:pt>
              <c:pt idx="194">
                <c:v>96.5</c:v>
              </c:pt>
              <c:pt idx="195">
                <c:v>86.4</c:v>
              </c:pt>
              <c:pt idx="196">
                <c:v>92.1</c:v>
              </c:pt>
              <c:pt idx="197">
                <c:v>89.2</c:v>
              </c:pt>
              <c:pt idx="198">
                <c:v>85.1</c:v>
              </c:pt>
              <c:pt idx="199">
                <c:v>94</c:v>
              </c:pt>
              <c:pt idx="200">
                <c:v>85.7</c:v>
              </c:pt>
              <c:pt idx="201">
                <c:v>85.9</c:v>
              </c:pt>
              <c:pt idx="202">
                <c:v>87.5</c:v>
              </c:pt>
              <c:pt idx="203">
                <c:v>88.1</c:v>
              </c:pt>
              <c:pt idx="204">
                <c:v>82.5</c:v>
              </c:pt>
              <c:pt idx="205">
                <c:v>91.4</c:v>
              </c:pt>
              <c:pt idx="206">
                <c:v>81.099999999999994</c:v>
              </c:pt>
              <c:pt idx="207">
                <c:v>82.7</c:v>
              </c:pt>
              <c:pt idx="208">
                <c:v>92.5</c:v>
              </c:pt>
              <c:pt idx="209">
                <c:v>89.8</c:v>
              </c:pt>
              <c:pt idx="210">
                <c:v>86</c:v>
              </c:pt>
              <c:pt idx="211">
                <c:v>93.3</c:v>
              </c:pt>
              <c:pt idx="212">
                <c:v>95.7</c:v>
              </c:pt>
              <c:pt idx="213">
                <c:v>96.4</c:v>
              </c:pt>
              <c:pt idx="214">
                <c:v>89.1</c:v>
              </c:pt>
              <c:pt idx="215">
                <c:v>84.7</c:v>
              </c:pt>
              <c:pt idx="216">
                <c:v>90.7</c:v>
              </c:pt>
              <c:pt idx="217">
                <c:v>82</c:v>
              </c:pt>
              <c:pt idx="218">
                <c:v>93.9</c:v>
              </c:pt>
              <c:pt idx="219">
                <c:v>87.4</c:v>
              </c:pt>
              <c:pt idx="220">
                <c:v>87.7</c:v>
              </c:pt>
              <c:pt idx="221">
                <c:v>89.5</c:v>
              </c:pt>
              <c:pt idx="222">
                <c:v>91</c:v>
              </c:pt>
              <c:pt idx="223">
                <c:v>84.4</c:v>
              </c:pt>
              <c:pt idx="224">
                <c:v>88.9</c:v>
              </c:pt>
              <c:pt idx="225">
                <c:v>82.5</c:v>
              </c:pt>
              <c:pt idx="226">
                <c:v>79.900000000000006</c:v>
              </c:pt>
              <c:pt idx="227">
                <c:v>94.6</c:v>
              </c:pt>
              <c:pt idx="228">
                <c:v>88.3</c:v>
              </c:pt>
              <c:pt idx="229">
                <c:v>80.7</c:v>
              </c:pt>
              <c:pt idx="230">
                <c:v>93.9</c:v>
              </c:pt>
              <c:pt idx="231">
                <c:v>90.5</c:v>
              </c:pt>
              <c:pt idx="232">
                <c:v>91.8</c:v>
              </c:pt>
              <c:pt idx="233">
                <c:v>87.6</c:v>
              </c:pt>
              <c:pt idx="234">
                <c:v>86.6</c:v>
              </c:pt>
              <c:pt idx="235">
                <c:v>88.9</c:v>
              </c:pt>
              <c:pt idx="236">
                <c:v>84</c:v>
              </c:pt>
              <c:pt idx="237">
                <c:v>92.1</c:v>
              </c:pt>
              <c:pt idx="238">
                <c:v>85.2</c:v>
              </c:pt>
              <c:pt idx="239">
                <c:v>89.6</c:v>
              </c:pt>
              <c:pt idx="240">
                <c:v>92.5</c:v>
              </c:pt>
              <c:pt idx="241">
                <c:v>91.6</c:v>
              </c:pt>
              <c:pt idx="242">
                <c:v>88.7</c:v>
              </c:pt>
              <c:pt idx="243">
                <c:v>87.3</c:v>
              </c:pt>
              <c:pt idx="244">
                <c:v>80.7</c:v>
              </c:pt>
              <c:pt idx="245">
                <c:v>80</c:v>
              </c:pt>
              <c:pt idx="246">
                <c:v>85.8</c:v>
              </c:pt>
              <c:pt idx="247">
                <c:v>85.4</c:v>
              </c:pt>
              <c:pt idx="248">
                <c:v>83.1</c:v>
              </c:pt>
              <c:pt idx="249">
                <c:v>90.3</c:v>
              </c:pt>
              <c:pt idx="250">
                <c:v>83.1</c:v>
              </c:pt>
              <c:pt idx="251">
                <c:v>91.2</c:v>
              </c:pt>
              <c:pt idx="252">
                <c:v>84.5</c:v>
              </c:pt>
              <c:pt idx="253">
                <c:v>86.8</c:v>
              </c:pt>
              <c:pt idx="254">
                <c:v>85.1</c:v>
              </c:pt>
              <c:pt idx="255">
                <c:v>84.6</c:v>
              </c:pt>
            </c:numLit>
          </c:yVal>
          <c:smooth val="0"/>
          <c:extLst>
            <c:ext xmlns:c16="http://schemas.microsoft.com/office/drawing/2014/chart" uri="{C3380CC4-5D6E-409C-BE32-E72D297353CC}">
              <c16:uniqueId val="{00000003-8A61-4838-820D-7266789B4AD8}"/>
            </c:ext>
          </c:extLst>
        </c:ser>
        <c:ser>
          <c:idx val="2"/>
          <c:order val="2"/>
          <c:tx>
            <c:v>After-3</c:v>
          </c:tx>
          <c:spPr>
            <a:ln w="28575">
              <a:noFill/>
            </a:ln>
          </c:spPr>
          <c:marker>
            <c:symbol val="triangle"/>
            <c:size val="5"/>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96"/>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4</c:v>
              </c:pt>
              <c:pt idx="33">
                <c:v>4</c:v>
              </c:pt>
              <c:pt idx="34">
                <c:v>4</c:v>
              </c:pt>
              <c:pt idx="35">
                <c:v>4</c:v>
              </c:pt>
              <c:pt idx="36">
                <c:v>4</c:v>
              </c:pt>
              <c:pt idx="37">
                <c:v>4</c:v>
              </c:pt>
              <c:pt idx="38">
                <c:v>4</c:v>
              </c:pt>
              <c:pt idx="39">
                <c:v>4</c:v>
              </c:pt>
              <c:pt idx="40">
                <c:v>5</c:v>
              </c:pt>
              <c:pt idx="41">
                <c:v>5</c:v>
              </c:pt>
              <c:pt idx="42">
                <c:v>5</c:v>
              </c:pt>
              <c:pt idx="43">
                <c:v>5</c:v>
              </c:pt>
              <c:pt idx="44">
                <c:v>5</c:v>
              </c:pt>
              <c:pt idx="45">
                <c:v>5</c:v>
              </c:pt>
              <c:pt idx="46">
                <c:v>5</c:v>
              </c:pt>
              <c:pt idx="47">
                <c:v>5</c:v>
              </c:pt>
              <c:pt idx="48">
                <c:v>6</c:v>
              </c:pt>
              <c:pt idx="49">
                <c:v>6</c:v>
              </c:pt>
              <c:pt idx="50">
                <c:v>6</c:v>
              </c:pt>
              <c:pt idx="51">
                <c:v>6</c:v>
              </c:pt>
              <c:pt idx="52">
                <c:v>6</c:v>
              </c:pt>
              <c:pt idx="53">
                <c:v>6</c:v>
              </c:pt>
              <c:pt idx="54">
                <c:v>6</c:v>
              </c:pt>
              <c:pt idx="55">
                <c:v>6</c:v>
              </c:pt>
              <c:pt idx="56">
                <c:v>7</c:v>
              </c:pt>
              <c:pt idx="57">
                <c:v>7</c:v>
              </c:pt>
              <c:pt idx="58">
                <c:v>7</c:v>
              </c:pt>
              <c:pt idx="59">
                <c:v>7</c:v>
              </c:pt>
              <c:pt idx="60">
                <c:v>7</c:v>
              </c:pt>
              <c:pt idx="61">
                <c:v>7</c:v>
              </c:pt>
              <c:pt idx="62">
                <c:v>7</c:v>
              </c:pt>
              <c:pt idx="63">
                <c:v>7</c:v>
              </c:pt>
              <c:pt idx="64">
                <c:v>8</c:v>
              </c:pt>
              <c:pt idx="65">
                <c:v>8</c:v>
              </c:pt>
              <c:pt idx="66">
                <c:v>8</c:v>
              </c:pt>
              <c:pt idx="67">
                <c:v>8</c:v>
              </c:pt>
              <c:pt idx="68">
                <c:v>8</c:v>
              </c:pt>
              <c:pt idx="69">
                <c:v>8</c:v>
              </c:pt>
              <c:pt idx="70">
                <c:v>8</c:v>
              </c:pt>
              <c:pt idx="71">
                <c:v>8</c:v>
              </c:pt>
              <c:pt idx="72">
                <c:v>9</c:v>
              </c:pt>
              <c:pt idx="73">
                <c:v>9</c:v>
              </c:pt>
              <c:pt idx="74">
                <c:v>9</c:v>
              </c:pt>
              <c:pt idx="75">
                <c:v>9</c:v>
              </c:pt>
              <c:pt idx="76">
                <c:v>9</c:v>
              </c:pt>
              <c:pt idx="77">
                <c:v>9</c:v>
              </c:pt>
              <c:pt idx="78">
                <c:v>9</c:v>
              </c:pt>
              <c:pt idx="79">
                <c:v>9</c:v>
              </c:pt>
              <c:pt idx="80">
                <c:v>10</c:v>
              </c:pt>
              <c:pt idx="81">
                <c:v>10</c:v>
              </c:pt>
              <c:pt idx="82">
                <c:v>10</c:v>
              </c:pt>
              <c:pt idx="83">
                <c:v>10</c:v>
              </c:pt>
              <c:pt idx="84">
                <c:v>10</c:v>
              </c:pt>
              <c:pt idx="85">
                <c:v>10</c:v>
              </c:pt>
              <c:pt idx="86">
                <c:v>10</c:v>
              </c:pt>
              <c:pt idx="87">
                <c:v>10</c:v>
              </c:pt>
              <c:pt idx="88">
                <c:v>11</c:v>
              </c:pt>
              <c:pt idx="89">
                <c:v>11</c:v>
              </c:pt>
              <c:pt idx="90">
                <c:v>11</c:v>
              </c:pt>
              <c:pt idx="91">
                <c:v>11</c:v>
              </c:pt>
              <c:pt idx="92">
                <c:v>11</c:v>
              </c:pt>
              <c:pt idx="93">
                <c:v>11</c:v>
              </c:pt>
              <c:pt idx="94">
                <c:v>11</c:v>
              </c:pt>
              <c:pt idx="95">
                <c:v>11</c:v>
              </c:pt>
            </c:numLit>
          </c:xVal>
          <c:yVal>
            <c:numLit>
              <c:formatCode>General</c:formatCode>
              <c:ptCount val="96"/>
              <c:pt idx="0">
                <c:v>81.7</c:v>
              </c:pt>
              <c:pt idx="1">
                <c:v>84.5</c:v>
              </c:pt>
              <c:pt idx="2">
                <c:v>91.2</c:v>
              </c:pt>
              <c:pt idx="3">
                <c:v>83.4</c:v>
              </c:pt>
              <c:pt idx="4">
                <c:v>84.2</c:v>
              </c:pt>
              <c:pt idx="5">
                <c:v>92.5</c:v>
              </c:pt>
              <c:pt idx="6">
                <c:v>88.6</c:v>
              </c:pt>
              <c:pt idx="7">
                <c:v>90</c:v>
              </c:pt>
              <c:pt idx="8">
                <c:v>75.3</c:v>
              </c:pt>
              <c:pt idx="9">
                <c:v>83.3</c:v>
              </c:pt>
              <c:pt idx="10">
                <c:v>94.4</c:v>
              </c:pt>
              <c:pt idx="11">
                <c:v>81.099999999999994</c:v>
              </c:pt>
              <c:pt idx="12">
                <c:v>82.3</c:v>
              </c:pt>
              <c:pt idx="13">
                <c:v>85.1</c:v>
              </c:pt>
              <c:pt idx="14">
                <c:v>90.2</c:v>
              </c:pt>
              <c:pt idx="15">
                <c:v>88.9</c:v>
              </c:pt>
              <c:pt idx="16">
                <c:v>78.8</c:v>
              </c:pt>
              <c:pt idx="17">
                <c:v>92.4</c:v>
              </c:pt>
              <c:pt idx="18">
                <c:v>83.2</c:v>
              </c:pt>
              <c:pt idx="19">
                <c:v>90.4</c:v>
              </c:pt>
              <c:pt idx="20">
                <c:v>85.4</c:v>
              </c:pt>
              <c:pt idx="21">
                <c:v>96.6</c:v>
              </c:pt>
              <c:pt idx="22">
                <c:v>95.6</c:v>
              </c:pt>
              <c:pt idx="23">
                <c:v>89.8</c:v>
              </c:pt>
              <c:pt idx="24">
                <c:v>81.900000000000006</c:v>
              </c:pt>
              <c:pt idx="25">
                <c:v>85.3</c:v>
              </c:pt>
              <c:pt idx="26">
                <c:v>79.3</c:v>
              </c:pt>
              <c:pt idx="27">
                <c:v>84.8</c:v>
              </c:pt>
              <c:pt idx="28">
                <c:v>86.7</c:v>
              </c:pt>
              <c:pt idx="29">
                <c:v>93.1</c:v>
              </c:pt>
              <c:pt idx="30">
                <c:v>95.3</c:v>
              </c:pt>
              <c:pt idx="31">
                <c:v>86.2</c:v>
              </c:pt>
              <c:pt idx="32">
                <c:v>83.9</c:v>
              </c:pt>
              <c:pt idx="33">
                <c:v>88.5</c:v>
              </c:pt>
              <c:pt idx="34">
                <c:v>88.6</c:v>
              </c:pt>
              <c:pt idx="35">
                <c:v>90.2</c:v>
              </c:pt>
              <c:pt idx="36">
                <c:v>84.1</c:v>
              </c:pt>
              <c:pt idx="37">
                <c:v>92.7</c:v>
              </c:pt>
              <c:pt idx="38">
                <c:v>92.7</c:v>
              </c:pt>
              <c:pt idx="39">
                <c:v>86.1</c:v>
              </c:pt>
              <c:pt idx="40">
                <c:v>80</c:v>
              </c:pt>
              <c:pt idx="41">
                <c:v>87.5</c:v>
              </c:pt>
              <c:pt idx="42">
                <c:v>89.1</c:v>
              </c:pt>
              <c:pt idx="43">
                <c:v>84.7</c:v>
              </c:pt>
              <c:pt idx="44">
                <c:v>82.8</c:v>
              </c:pt>
              <c:pt idx="45">
                <c:v>89.4</c:v>
              </c:pt>
              <c:pt idx="46">
                <c:v>90.7</c:v>
              </c:pt>
              <c:pt idx="47">
                <c:v>91.3</c:v>
              </c:pt>
              <c:pt idx="48">
                <c:v>81.900000000000006</c:v>
              </c:pt>
              <c:pt idx="49">
                <c:v>83.9</c:v>
              </c:pt>
              <c:pt idx="50">
                <c:v>87.9</c:v>
              </c:pt>
              <c:pt idx="51">
                <c:v>85.3</c:v>
              </c:pt>
              <c:pt idx="52">
                <c:v>85.2</c:v>
              </c:pt>
              <c:pt idx="53">
                <c:v>88.9</c:v>
              </c:pt>
              <c:pt idx="54">
                <c:v>92</c:v>
              </c:pt>
              <c:pt idx="55">
                <c:v>93.2</c:v>
              </c:pt>
              <c:pt idx="56">
                <c:v>81.599999999999994</c:v>
              </c:pt>
              <c:pt idx="57">
                <c:v>83.3</c:v>
              </c:pt>
              <c:pt idx="58">
                <c:v>86.4</c:v>
              </c:pt>
              <c:pt idx="59">
                <c:v>85.4</c:v>
              </c:pt>
              <c:pt idx="60">
                <c:v>80.8</c:v>
              </c:pt>
              <c:pt idx="61">
                <c:v>84.4</c:v>
              </c:pt>
              <c:pt idx="62">
                <c:v>91</c:v>
              </c:pt>
              <c:pt idx="63">
                <c:v>90.8</c:v>
              </c:pt>
              <c:pt idx="64">
                <c:v>79.5</c:v>
              </c:pt>
              <c:pt idx="65">
                <c:v>80.8</c:v>
              </c:pt>
              <c:pt idx="66">
                <c:v>87.2</c:v>
              </c:pt>
              <c:pt idx="67">
                <c:v>82.4</c:v>
              </c:pt>
              <c:pt idx="68">
                <c:v>83</c:v>
              </c:pt>
              <c:pt idx="69">
                <c:v>81.2</c:v>
              </c:pt>
              <c:pt idx="70">
                <c:v>96.1</c:v>
              </c:pt>
              <c:pt idx="71">
                <c:v>86.1</c:v>
              </c:pt>
              <c:pt idx="72">
                <c:v>84</c:v>
              </c:pt>
              <c:pt idx="73">
                <c:v>81.3</c:v>
              </c:pt>
              <c:pt idx="74">
                <c:v>89</c:v>
              </c:pt>
              <c:pt idx="75">
                <c:v>88.7</c:v>
              </c:pt>
              <c:pt idx="76">
                <c:v>88.2</c:v>
              </c:pt>
              <c:pt idx="77">
                <c:v>82.1</c:v>
              </c:pt>
              <c:pt idx="78">
                <c:v>92.1</c:v>
              </c:pt>
              <c:pt idx="79">
                <c:v>90.8</c:v>
              </c:pt>
              <c:pt idx="80">
                <c:v>86.4</c:v>
              </c:pt>
              <c:pt idx="81">
                <c:v>81.7</c:v>
              </c:pt>
              <c:pt idx="82">
                <c:v>88.4</c:v>
              </c:pt>
              <c:pt idx="83">
                <c:v>87.1</c:v>
              </c:pt>
              <c:pt idx="84">
                <c:v>92.6</c:v>
              </c:pt>
              <c:pt idx="85">
                <c:v>87.6</c:v>
              </c:pt>
              <c:pt idx="86">
                <c:v>94.2</c:v>
              </c:pt>
              <c:pt idx="87">
                <c:v>91.6</c:v>
              </c:pt>
              <c:pt idx="88">
                <c:v>90.1</c:v>
              </c:pt>
              <c:pt idx="89">
                <c:v>81.099999999999994</c:v>
              </c:pt>
              <c:pt idx="90">
                <c:v>92.4</c:v>
              </c:pt>
              <c:pt idx="91">
                <c:v>86.8</c:v>
              </c:pt>
              <c:pt idx="92">
                <c:v>91.2</c:v>
              </c:pt>
              <c:pt idx="93">
                <c:v>93.9</c:v>
              </c:pt>
              <c:pt idx="94">
                <c:v>96.1</c:v>
              </c:pt>
              <c:pt idx="95">
                <c:v>92.1</c:v>
              </c:pt>
            </c:numLit>
          </c:yVal>
          <c:smooth val="0"/>
          <c:extLst>
            <c:ext xmlns:c16="http://schemas.microsoft.com/office/drawing/2014/chart" uri="{C3380CC4-5D6E-409C-BE32-E72D297353CC}">
              <c16:uniqueId val="{00000005-8A61-4838-820D-7266789B4AD8}"/>
            </c:ext>
          </c:extLst>
        </c:ser>
        <c:ser>
          <c:idx val="3"/>
          <c:order val="3"/>
          <c:tx>
            <c:v>Before-1</c:v>
          </c:tx>
          <c:spPr>
            <a:ln w="28575">
              <a:noFill/>
            </a:ln>
          </c:spPr>
          <c:marker>
            <c:symbol val="x"/>
            <c:size val="2"/>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70"/>
              <c:pt idx="0">
                <c:v>-3</c:v>
              </c:pt>
              <c:pt idx="1">
                <c:v>-1</c:v>
              </c:pt>
              <c:pt idx="2">
                <c:v>-2</c:v>
              </c:pt>
              <c:pt idx="3">
                <c:v>-3</c:v>
              </c:pt>
              <c:pt idx="4">
                <c:v>-3</c:v>
              </c:pt>
              <c:pt idx="5">
                <c:v>-3</c:v>
              </c:pt>
              <c:pt idx="6">
                <c:v>-3</c:v>
              </c:pt>
              <c:pt idx="7">
                <c:v>-3</c:v>
              </c:pt>
              <c:pt idx="8">
                <c:v>-4</c:v>
              </c:pt>
              <c:pt idx="9">
                <c:v>-3</c:v>
              </c:pt>
              <c:pt idx="10">
                <c:v>-3</c:v>
              </c:pt>
              <c:pt idx="11">
                <c:v>-3</c:v>
              </c:pt>
              <c:pt idx="12">
                <c:v>-3</c:v>
              </c:pt>
              <c:pt idx="13">
                <c:v>-3</c:v>
              </c:pt>
              <c:pt idx="14">
                <c:v>-3</c:v>
              </c:pt>
              <c:pt idx="15">
                <c:v>-3</c:v>
              </c:pt>
              <c:pt idx="16">
                <c:v>-2</c:v>
              </c:pt>
              <c:pt idx="17">
                <c:v>-3</c:v>
              </c:pt>
              <c:pt idx="18">
                <c:v>-4</c:v>
              </c:pt>
              <c:pt idx="19">
                <c:v>-4</c:v>
              </c:pt>
              <c:pt idx="20">
                <c:v>-3</c:v>
              </c:pt>
              <c:pt idx="21">
                <c:v>-3</c:v>
              </c:pt>
              <c:pt idx="22">
                <c:v>-2</c:v>
              </c:pt>
              <c:pt idx="23">
                <c:v>-3</c:v>
              </c:pt>
              <c:pt idx="24">
                <c:v>-2</c:v>
              </c:pt>
              <c:pt idx="25">
                <c:v>-1</c:v>
              </c:pt>
              <c:pt idx="26">
                <c:v>-2</c:v>
              </c:pt>
              <c:pt idx="27">
                <c:v>-2</c:v>
              </c:pt>
              <c:pt idx="28">
                <c:v>-2</c:v>
              </c:pt>
              <c:pt idx="29">
                <c:v>-2</c:v>
              </c:pt>
              <c:pt idx="30">
                <c:v>-2</c:v>
              </c:pt>
              <c:pt idx="31">
                <c:v>-3</c:v>
              </c:pt>
              <c:pt idx="32">
                <c:v>-2</c:v>
              </c:pt>
              <c:pt idx="33">
                <c:v>-2</c:v>
              </c:pt>
              <c:pt idx="34">
                <c:v>-2</c:v>
              </c:pt>
              <c:pt idx="35">
                <c:v>-2</c:v>
              </c:pt>
              <c:pt idx="36">
                <c:v>-2</c:v>
              </c:pt>
              <c:pt idx="37">
                <c:v>-2</c:v>
              </c:pt>
              <c:pt idx="38">
                <c:v>-2</c:v>
              </c:pt>
              <c:pt idx="39">
                <c:v>-1</c:v>
              </c:pt>
              <c:pt idx="40">
                <c:v>-2</c:v>
              </c:pt>
              <c:pt idx="41">
                <c:v>-3</c:v>
              </c:pt>
              <c:pt idx="42">
                <c:v>-3</c:v>
              </c:pt>
              <c:pt idx="43">
                <c:v>-2</c:v>
              </c:pt>
              <c:pt idx="44">
                <c:v>-2</c:v>
              </c:pt>
              <c:pt idx="45">
                <c:v>-1</c:v>
              </c:pt>
              <c:pt idx="46">
                <c:v>-2</c:v>
              </c:pt>
              <c:pt idx="47">
                <c:v>-1</c:v>
              </c:pt>
              <c:pt idx="48">
                <c:v>-1</c:v>
              </c:pt>
              <c:pt idx="49">
                <c:v>-1</c:v>
              </c:pt>
              <c:pt idx="50">
                <c:v>-1</c:v>
              </c:pt>
              <c:pt idx="51">
                <c:v>-1</c:v>
              </c:pt>
              <c:pt idx="52">
                <c:v>-1</c:v>
              </c:pt>
              <c:pt idx="53">
                <c:v>-2</c:v>
              </c:pt>
              <c:pt idx="54">
                <c:v>-1</c:v>
              </c:pt>
              <c:pt idx="55">
                <c:v>-1</c:v>
              </c:pt>
              <c:pt idx="56">
                <c:v>-1</c:v>
              </c:pt>
              <c:pt idx="57">
                <c:v>-1</c:v>
              </c:pt>
              <c:pt idx="58">
                <c:v>-1</c:v>
              </c:pt>
              <c:pt idx="59">
                <c:v>-1</c:v>
              </c:pt>
              <c:pt idx="60">
                <c:v>-1</c:v>
              </c:pt>
              <c:pt idx="61">
                <c:v>-1</c:v>
              </c:pt>
              <c:pt idx="62">
                <c:v>-2</c:v>
              </c:pt>
              <c:pt idx="63">
                <c:v>-2</c:v>
              </c:pt>
              <c:pt idx="64">
                <c:v>-1</c:v>
              </c:pt>
              <c:pt idx="65">
                <c:v>-1</c:v>
              </c:pt>
              <c:pt idx="66">
                <c:v>-1</c:v>
              </c:pt>
              <c:pt idx="67">
                <c:v>-1</c:v>
              </c:pt>
              <c:pt idx="68">
                <c:v>-1</c:v>
              </c:pt>
              <c:pt idx="69">
                <c:v>-1</c:v>
              </c:pt>
            </c:numLit>
          </c:xVal>
          <c:yVal>
            <c:numLit>
              <c:formatCode>General</c:formatCode>
              <c:ptCount val="70"/>
              <c:pt idx="0">
                <c:v>73.599999999999994</c:v>
              </c:pt>
              <c:pt idx="1">
                <c:v>82.9</c:v>
              </c:pt>
              <c:pt idx="2">
                <c:v>86.9</c:v>
              </c:pt>
              <c:pt idx="3">
                <c:v>92.5</c:v>
              </c:pt>
              <c:pt idx="4">
                <c:v>87.3</c:v>
              </c:pt>
              <c:pt idx="5">
                <c:v>76.099999999999994</c:v>
              </c:pt>
              <c:pt idx="6">
                <c:v>89.7</c:v>
              </c:pt>
              <c:pt idx="7">
                <c:v>78.400000000000006</c:v>
              </c:pt>
              <c:pt idx="8">
                <c:v>85.2</c:v>
              </c:pt>
              <c:pt idx="9">
                <c:v>82.5</c:v>
              </c:pt>
              <c:pt idx="10">
                <c:v>71.3</c:v>
              </c:pt>
              <c:pt idx="11">
                <c:v>79.599999999999994</c:v>
              </c:pt>
              <c:pt idx="12">
                <c:v>73.5</c:v>
              </c:pt>
              <c:pt idx="13">
                <c:v>85.2</c:v>
              </c:pt>
              <c:pt idx="14">
                <c:v>61.8</c:v>
              </c:pt>
              <c:pt idx="15">
                <c:v>81</c:v>
              </c:pt>
              <c:pt idx="16">
                <c:v>76.400000000000006</c:v>
              </c:pt>
              <c:pt idx="17">
                <c:v>86.4</c:v>
              </c:pt>
              <c:pt idx="18">
                <c:v>84.6</c:v>
              </c:pt>
              <c:pt idx="19">
                <c:v>74</c:v>
              </c:pt>
              <c:pt idx="20">
                <c:v>81.5</c:v>
              </c:pt>
              <c:pt idx="21">
                <c:v>80.400000000000006</c:v>
              </c:pt>
              <c:pt idx="22">
                <c:v>75.3</c:v>
              </c:pt>
              <c:pt idx="23">
                <c:v>82.7</c:v>
              </c:pt>
              <c:pt idx="24">
                <c:v>69.400000000000006</c:v>
              </c:pt>
              <c:pt idx="25">
                <c:v>93</c:v>
              </c:pt>
              <c:pt idx="26">
                <c:v>84.8</c:v>
              </c:pt>
              <c:pt idx="27">
                <c:v>89.6</c:v>
              </c:pt>
              <c:pt idx="28">
                <c:v>74.599999999999994</c:v>
              </c:pt>
              <c:pt idx="29">
                <c:v>91.1</c:v>
              </c:pt>
              <c:pt idx="30">
                <c:v>78.599999999999994</c:v>
              </c:pt>
              <c:pt idx="31">
                <c:v>90.4</c:v>
              </c:pt>
              <c:pt idx="32">
                <c:v>83.3</c:v>
              </c:pt>
              <c:pt idx="33">
                <c:v>69.099999999999994</c:v>
              </c:pt>
              <c:pt idx="34">
                <c:v>84</c:v>
              </c:pt>
              <c:pt idx="35">
                <c:v>75.7</c:v>
              </c:pt>
              <c:pt idx="36">
                <c:v>85.5</c:v>
              </c:pt>
              <c:pt idx="37">
                <c:v>67.400000000000006</c:v>
              </c:pt>
              <c:pt idx="38">
                <c:v>77.400000000000006</c:v>
              </c:pt>
              <c:pt idx="39">
                <c:v>73.5</c:v>
              </c:pt>
              <c:pt idx="40">
                <c:v>80.7</c:v>
              </c:pt>
              <c:pt idx="41">
                <c:v>85.6</c:v>
              </c:pt>
              <c:pt idx="42">
                <c:v>73.8</c:v>
              </c:pt>
              <c:pt idx="43">
                <c:v>87.9</c:v>
              </c:pt>
              <c:pt idx="44">
                <c:v>82.5</c:v>
              </c:pt>
              <c:pt idx="45">
                <c:v>77.2</c:v>
              </c:pt>
              <c:pt idx="46">
                <c:v>82.9</c:v>
              </c:pt>
              <c:pt idx="47">
                <c:v>82.9</c:v>
              </c:pt>
              <c:pt idx="48">
                <c:v>81.7</c:v>
              </c:pt>
              <c:pt idx="49">
                <c:v>87.2</c:v>
              </c:pt>
              <c:pt idx="50">
                <c:v>80.099999999999994</c:v>
              </c:pt>
              <c:pt idx="51">
                <c:v>87.8</c:v>
              </c:pt>
              <c:pt idx="52">
                <c:v>79.599999999999994</c:v>
              </c:pt>
              <c:pt idx="53">
                <c:v>85.5</c:v>
              </c:pt>
              <c:pt idx="54">
                <c:v>83.8</c:v>
              </c:pt>
              <c:pt idx="55">
                <c:v>65.5</c:v>
              </c:pt>
              <c:pt idx="56">
                <c:v>81.2</c:v>
              </c:pt>
              <c:pt idx="57">
                <c:v>78.400000000000006</c:v>
              </c:pt>
              <c:pt idx="58">
                <c:v>89.5</c:v>
              </c:pt>
              <c:pt idx="59">
                <c:v>67.8</c:v>
              </c:pt>
              <c:pt idx="60">
                <c:v>79.099999999999994</c:v>
              </c:pt>
              <c:pt idx="61">
                <c:v>87.8</c:v>
              </c:pt>
              <c:pt idx="62">
                <c:v>84.4</c:v>
              </c:pt>
              <c:pt idx="63">
                <c:v>72.8</c:v>
              </c:pt>
              <c:pt idx="64">
                <c:v>78.3</c:v>
              </c:pt>
              <c:pt idx="65">
                <c:v>74.7</c:v>
              </c:pt>
              <c:pt idx="66">
                <c:v>80.2</c:v>
              </c:pt>
              <c:pt idx="67">
                <c:v>87.3</c:v>
              </c:pt>
              <c:pt idx="68">
                <c:v>82</c:v>
              </c:pt>
              <c:pt idx="69">
                <c:v>77.5</c:v>
              </c:pt>
            </c:numLit>
          </c:yVal>
          <c:smooth val="0"/>
          <c:extLst>
            <c:ext xmlns:c16="http://schemas.microsoft.com/office/drawing/2014/chart" uri="{C3380CC4-5D6E-409C-BE32-E72D297353CC}">
              <c16:uniqueId val="{00000007-8A61-4838-820D-7266789B4AD8}"/>
            </c:ext>
          </c:extLst>
        </c:ser>
        <c:ser>
          <c:idx val="4"/>
          <c:order val="4"/>
          <c:tx>
            <c:v>Before-2</c:v>
          </c:tx>
          <c:spPr>
            <a:ln w="28575">
              <a:noFill/>
            </a:ln>
          </c:spPr>
          <c:marker>
            <c:symbol val="diamond"/>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156"/>
              <c:pt idx="0">
                <c:v>-10</c:v>
              </c:pt>
              <c:pt idx="1">
                <c:v>-11</c:v>
              </c:pt>
              <c:pt idx="2">
                <c:v>-10</c:v>
              </c:pt>
              <c:pt idx="3">
                <c:v>-9</c:v>
              </c:pt>
              <c:pt idx="4">
                <c:v>-10</c:v>
              </c:pt>
              <c:pt idx="5">
                <c:v>-7</c:v>
              </c:pt>
              <c:pt idx="6">
                <c:v>-6</c:v>
              </c:pt>
              <c:pt idx="7">
                <c:v>-6</c:v>
              </c:pt>
              <c:pt idx="8">
                <c:v>-6</c:v>
              </c:pt>
              <c:pt idx="9">
                <c:v>-5</c:v>
              </c:pt>
              <c:pt idx="10">
                <c:v>-6</c:v>
              </c:pt>
              <c:pt idx="11">
                <c:v>-6</c:v>
              </c:pt>
              <c:pt idx="12">
                <c:v>-12</c:v>
              </c:pt>
              <c:pt idx="13">
                <c:v>-12</c:v>
              </c:pt>
              <c:pt idx="14">
                <c:v>-11</c:v>
              </c:pt>
              <c:pt idx="15">
                <c:v>-8</c:v>
              </c:pt>
              <c:pt idx="16">
                <c:v>-7</c:v>
              </c:pt>
              <c:pt idx="17">
                <c:v>-7</c:v>
              </c:pt>
              <c:pt idx="18">
                <c:v>-7</c:v>
              </c:pt>
              <c:pt idx="19">
                <c:v>-9</c:v>
              </c:pt>
              <c:pt idx="20">
                <c:v>-10</c:v>
              </c:pt>
              <c:pt idx="21">
                <c:v>-9</c:v>
              </c:pt>
              <c:pt idx="22">
                <c:v>-8</c:v>
              </c:pt>
              <c:pt idx="23">
                <c:v>-9</c:v>
              </c:pt>
              <c:pt idx="24">
                <c:v>-6</c:v>
              </c:pt>
              <c:pt idx="25">
                <c:v>-5</c:v>
              </c:pt>
              <c:pt idx="26">
                <c:v>-5</c:v>
              </c:pt>
              <c:pt idx="27">
                <c:v>-5</c:v>
              </c:pt>
              <c:pt idx="28">
                <c:v>-4</c:v>
              </c:pt>
              <c:pt idx="29">
                <c:v>-5</c:v>
              </c:pt>
              <c:pt idx="30">
                <c:v>-5</c:v>
              </c:pt>
              <c:pt idx="31">
                <c:v>-11</c:v>
              </c:pt>
              <c:pt idx="32">
                <c:v>-11</c:v>
              </c:pt>
              <c:pt idx="33">
                <c:v>-10</c:v>
              </c:pt>
              <c:pt idx="34">
                <c:v>-7</c:v>
              </c:pt>
              <c:pt idx="35">
                <c:v>-6</c:v>
              </c:pt>
              <c:pt idx="36">
                <c:v>-6</c:v>
              </c:pt>
              <c:pt idx="37">
                <c:v>-6</c:v>
              </c:pt>
              <c:pt idx="38">
                <c:v>-8</c:v>
              </c:pt>
              <c:pt idx="39">
                <c:v>-9</c:v>
              </c:pt>
              <c:pt idx="40">
                <c:v>-8</c:v>
              </c:pt>
              <c:pt idx="41">
                <c:v>-7</c:v>
              </c:pt>
              <c:pt idx="42">
                <c:v>-8</c:v>
              </c:pt>
              <c:pt idx="43">
                <c:v>-5</c:v>
              </c:pt>
              <c:pt idx="44">
                <c:v>-4</c:v>
              </c:pt>
              <c:pt idx="45">
                <c:v>-4</c:v>
              </c:pt>
              <c:pt idx="46">
                <c:v>-4</c:v>
              </c:pt>
              <c:pt idx="47">
                <c:v>-3</c:v>
              </c:pt>
              <c:pt idx="48">
                <c:v>-4</c:v>
              </c:pt>
              <c:pt idx="49">
                <c:v>-4</c:v>
              </c:pt>
              <c:pt idx="50">
                <c:v>-10</c:v>
              </c:pt>
              <c:pt idx="51">
                <c:v>-10</c:v>
              </c:pt>
              <c:pt idx="52">
                <c:v>-9</c:v>
              </c:pt>
              <c:pt idx="53">
                <c:v>-6</c:v>
              </c:pt>
              <c:pt idx="54">
                <c:v>-5</c:v>
              </c:pt>
              <c:pt idx="55">
                <c:v>-5</c:v>
              </c:pt>
              <c:pt idx="56">
                <c:v>-5</c:v>
              </c:pt>
              <c:pt idx="57">
                <c:v>-7</c:v>
              </c:pt>
              <c:pt idx="58">
                <c:v>-8</c:v>
              </c:pt>
              <c:pt idx="59">
                <c:v>-7</c:v>
              </c:pt>
              <c:pt idx="60">
                <c:v>-6</c:v>
              </c:pt>
              <c:pt idx="61">
                <c:v>-7</c:v>
              </c:pt>
              <c:pt idx="62">
                <c:v>-4</c:v>
              </c:pt>
              <c:pt idx="63">
                <c:v>-3</c:v>
              </c:pt>
              <c:pt idx="64">
                <c:v>-3</c:v>
              </c:pt>
              <c:pt idx="65">
                <c:v>-3</c:v>
              </c:pt>
              <c:pt idx="66">
                <c:v>-2</c:v>
              </c:pt>
              <c:pt idx="67">
                <c:v>-3</c:v>
              </c:pt>
              <c:pt idx="68">
                <c:v>-3</c:v>
              </c:pt>
              <c:pt idx="69">
                <c:v>-9</c:v>
              </c:pt>
              <c:pt idx="70">
                <c:v>-9</c:v>
              </c:pt>
              <c:pt idx="71">
                <c:v>-8</c:v>
              </c:pt>
              <c:pt idx="72">
                <c:v>-5</c:v>
              </c:pt>
              <c:pt idx="73">
                <c:v>-4</c:v>
              </c:pt>
              <c:pt idx="74">
                <c:v>-4</c:v>
              </c:pt>
              <c:pt idx="75">
                <c:v>-4</c:v>
              </c:pt>
              <c:pt idx="76">
                <c:v>-6</c:v>
              </c:pt>
              <c:pt idx="77">
                <c:v>-7</c:v>
              </c:pt>
              <c:pt idx="78">
                <c:v>-6</c:v>
              </c:pt>
              <c:pt idx="79">
                <c:v>-5</c:v>
              </c:pt>
              <c:pt idx="80">
                <c:v>-6</c:v>
              </c:pt>
              <c:pt idx="81">
                <c:v>-3</c:v>
              </c:pt>
              <c:pt idx="82">
                <c:v>-2</c:v>
              </c:pt>
              <c:pt idx="83">
                <c:v>-2</c:v>
              </c:pt>
              <c:pt idx="84">
                <c:v>-2</c:v>
              </c:pt>
              <c:pt idx="85">
                <c:v>-1</c:v>
              </c:pt>
              <c:pt idx="86">
                <c:v>-2</c:v>
              </c:pt>
              <c:pt idx="87">
                <c:v>-2</c:v>
              </c:pt>
              <c:pt idx="88">
                <c:v>-8</c:v>
              </c:pt>
              <c:pt idx="89">
                <c:v>-8</c:v>
              </c:pt>
              <c:pt idx="90">
                <c:v>-7</c:v>
              </c:pt>
              <c:pt idx="91">
                <c:v>-4</c:v>
              </c:pt>
              <c:pt idx="92">
                <c:v>-3</c:v>
              </c:pt>
              <c:pt idx="93">
                <c:v>-3</c:v>
              </c:pt>
              <c:pt idx="94">
                <c:v>-3</c:v>
              </c:pt>
              <c:pt idx="95">
                <c:v>-5</c:v>
              </c:pt>
              <c:pt idx="96">
                <c:v>-6</c:v>
              </c:pt>
              <c:pt idx="97">
                <c:v>-5</c:v>
              </c:pt>
              <c:pt idx="98">
                <c:v>-4</c:v>
              </c:pt>
              <c:pt idx="99">
                <c:v>-5</c:v>
              </c:pt>
              <c:pt idx="100">
                <c:v>-2</c:v>
              </c:pt>
              <c:pt idx="101">
                <c:v>-1</c:v>
              </c:pt>
              <c:pt idx="102">
                <c:v>-1</c:v>
              </c:pt>
              <c:pt idx="103">
                <c:v>-1</c:v>
              </c:pt>
              <c:pt idx="104">
                <c:v>-1</c:v>
              </c:pt>
              <c:pt idx="105">
                <c:v>-1</c:v>
              </c:pt>
              <c:pt idx="106">
                <c:v>-7</c:v>
              </c:pt>
              <c:pt idx="107">
                <c:v>-7</c:v>
              </c:pt>
              <c:pt idx="108">
                <c:v>-6</c:v>
              </c:pt>
              <c:pt idx="109">
                <c:v>-3</c:v>
              </c:pt>
              <c:pt idx="110">
                <c:v>-2</c:v>
              </c:pt>
              <c:pt idx="111">
                <c:v>-2</c:v>
              </c:pt>
              <c:pt idx="112">
                <c:v>-2</c:v>
              </c:pt>
              <c:pt idx="113">
                <c:v>-4</c:v>
              </c:pt>
              <c:pt idx="114">
                <c:v>-5</c:v>
              </c:pt>
              <c:pt idx="115">
                <c:v>-4</c:v>
              </c:pt>
              <c:pt idx="116">
                <c:v>-3</c:v>
              </c:pt>
              <c:pt idx="117">
                <c:v>-4</c:v>
              </c:pt>
              <c:pt idx="118">
                <c:v>-1</c:v>
              </c:pt>
              <c:pt idx="119">
                <c:v>-6</c:v>
              </c:pt>
              <c:pt idx="120">
                <c:v>-6</c:v>
              </c:pt>
              <c:pt idx="121">
                <c:v>-5</c:v>
              </c:pt>
              <c:pt idx="122">
                <c:v>-2</c:v>
              </c:pt>
              <c:pt idx="123">
                <c:v>-1</c:v>
              </c:pt>
              <c:pt idx="124">
                <c:v>-1</c:v>
              </c:pt>
              <c:pt idx="125">
                <c:v>-1</c:v>
              </c:pt>
              <c:pt idx="126">
                <c:v>-3</c:v>
              </c:pt>
              <c:pt idx="127">
                <c:v>-4</c:v>
              </c:pt>
              <c:pt idx="128">
                <c:v>-3</c:v>
              </c:pt>
              <c:pt idx="129">
                <c:v>-2</c:v>
              </c:pt>
              <c:pt idx="130">
                <c:v>-3</c:v>
              </c:pt>
              <c:pt idx="131">
                <c:v>-5</c:v>
              </c:pt>
              <c:pt idx="132">
                <c:v>-5</c:v>
              </c:pt>
              <c:pt idx="133">
                <c:v>-4</c:v>
              </c:pt>
              <c:pt idx="134">
                <c:v>-1</c:v>
              </c:pt>
              <c:pt idx="135">
                <c:v>-2</c:v>
              </c:pt>
              <c:pt idx="136">
                <c:v>-3</c:v>
              </c:pt>
              <c:pt idx="137">
                <c:v>-2</c:v>
              </c:pt>
              <c:pt idx="138">
                <c:v>-1</c:v>
              </c:pt>
              <c:pt idx="139">
                <c:v>-2</c:v>
              </c:pt>
              <c:pt idx="140">
                <c:v>-4</c:v>
              </c:pt>
              <c:pt idx="141">
                <c:v>-4</c:v>
              </c:pt>
              <c:pt idx="142">
                <c:v>-3</c:v>
              </c:pt>
              <c:pt idx="143">
                <c:v>-1</c:v>
              </c:pt>
              <c:pt idx="144">
                <c:v>-2</c:v>
              </c:pt>
              <c:pt idx="145">
                <c:v>-1</c:v>
              </c:pt>
              <c:pt idx="146">
                <c:v>-1</c:v>
              </c:pt>
              <c:pt idx="147">
                <c:v>-3</c:v>
              </c:pt>
              <c:pt idx="148">
                <c:v>-3</c:v>
              </c:pt>
              <c:pt idx="149">
                <c:v>-2</c:v>
              </c:pt>
              <c:pt idx="150">
                <c:v>-1</c:v>
              </c:pt>
              <c:pt idx="151">
                <c:v>-2</c:v>
              </c:pt>
              <c:pt idx="152">
                <c:v>-2</c:v>
              </c:pt>
              <c:pt idx="153">
                <c:v>-1</c:v>
              </c:pt>
              <c:pt idx="154">
                <c:v>-1</c:v>
              </c:pt>
              <c:pt idx="155">
                <c:v>-1</c:v>
              </c:pt>
            </c:numLit>
          </c:xVal>
          <c:yVal>
            <c:numLit>
              <c:formatCode>General</c:formatCode>
              <c:ptCount val="156"/>
              <c:pt idx="0">
                <c:v>61.5</c:v>
              </c:pt>
              <c:pt idx="1">
                <c:v>77.400000000000006</c:v>
              </c:pt>
              <c:pt idx="2">
                <c:v>78.3</c:v>
              </c:pt>
              <c:pt idx="3">
                <c:v>80.5</c:v>
              </c:pt>
              <c:pt idx="4">
                <c:v>80.2</c:v>
              </c:pt>
              <c:pt idx="5">
                <c:v>69.099999999999994</c:v>
              </c:pt>
              <c:pt idx="6">
                <c:v>88.2</c:v>
              </c:pt>
              <c:pt idx="7">
                <c:v>87</c:v>
              </c:pt>
              <c:pt idx="8">
                <c:v>83.1</c:v>
              </c:pt>
              <c:pt idx="9">
                <c:v>80.900000000000006</c:v>
              </c:pt>
              <c:pt idx="10">
                <c:v>78.400000000000006</c:v>
              </c:pt>
              <c:pt idx="11">
                <c:v>78.400000000000006</c:v>
              </c:pt>
              <c:pt idx="12">
                <c:v>81.900000000000006</c:v>
              </c:pt>
              <c:pt idx="13">
                <c:v>85.6</c:v>
              </c:pt>
              <c:pt idx="14">
                <c:v>66.099999999999994</c:v>
              </c:pt>
              <c:pt idx="15">
                <c:v>71.099999999999994</c:v>
              </c:pt>
              <c:pt idx="16">
                <c:v>88.4</c:v>
              </c:pt>
              <c:pt idx="17">
                <c:v>75.7</c:v>
              </c:pt>
              <c:pt idx="18">
                <c:v>74.2</c:v>
              </c:pt>
              <c:pt idx="19">
                <c:v>69.3</c:v>
              </c:pt>
              <c:pt idx="20">
                <c:v>77.8</c:v>
              </c:pt>
              <c:pt idx="21">
                <c:v>74.400000000000006</c:v>
              </c:pt>
              <c:pt idx="22">
                <c:v>71.400000000000006</c:v>
              </c:pt>
              <c:pt idx="23">
                <c:v>77</c:v>
              </c:pt>
              <c:pt idx="24">
                <c:v>75</c:v>
              </c:pt>
              <c:pt idx="25">
                <c:v>87.9</c:v>
              </c:pt>
              <c:pt idx="26">
                <c:v>85.3</c:v>
              </c:pt>
              <c:pt idx="27">
                <c:v>87.3</c:v>
              </c:pt>
              <c:pt idx="28">
                <c:v>81</c:v>
              </c:pt>
              <c:pt idx="29">
                <c:v>85.2</c:v>
              </c:pt>
              <c:pt idx="30">
                <c:v>80.400000000000006</c:v>
              </c:pt>
              <c:pt idx="31">
                <c:v>77.5</c:v>
              </c:pt>
              <c:pt idx="32">
                <c:v>85.2</c:v>
              </c:pt>
              <c:pt idx="33">
                <c:v>73</c:v>
              </c:pt>
              <c:pt idx="34">
                <c:v>75</c:v>
              </c:pt>
              <c:pt idx="35">
                <c:v>83.5</c:v>
              </c:pt>
              <c:pt idx="36">
                <c:v>74.400000000000006</c:v>
              </c:pt>
              <c:pt idx="37">
                <c:v>84.6</c:v>
              </c:pt>
              <c:pt idx="38">
                <c:v>62.8</c:v>
              </c:pt>
              <c:pt idx="39">
                <c:v>76.7</c:v>
              </c:pt>
              <c:pt idx="40">
                <c:v>77</c:v>
              </c:pt>
              <c:pt idx="41">
                <c:v>91.7</c:v>
              </c:pt>
              <c:pt idx="42">
                <c:v>74.7</c:v>
              </c:pt>
              <c:pt idx="43">
                <c:v>73.3</c:v>
              </c:pt>
              <c:pt idx="44">
                <c:v>89</c:v>
              </c:pt>
              <c:pt idx="45">
                <c:v>82.5</c:v>
              </c:pt>
              <c:pt idx="46">
                <c:v>83.9</c:v>
              </c:pt>
              <c:pt idx="47">
                <c:v>85</c:v>
              </c:pt>
              <c:pt idx="48">
                <c:v>76.900000000000006</c:v>
              </c:pt>
              <c:pt idx="49">
                <c:v>81.599999999999994</c:v>
              </c:pt>
              <c:pt idx="50">
                <c:v>80.8</c:v>
              </c:pt>
              <c:pt idx="51">
                <c:v>88.4</c:v>
              </c:pt>
              <c:pt idx="52">
                <c:v>77.099999999999994</c:v>
              </c:pt>
              <c:pt idx="53">
                <c:v>79.400000000000006</c:v>
              </c:pt>
              <c:pt idx="54">
                <c:v>81.400000000000006</c:v>
              </c:pt>
              <c:pt idx="55">
                <c:v>79.900000000000006</c:v>
              </c:pt>
              <c:pt idx="56">
                <c:v>73.099999999999994</c:v>
              </c:pt>
              <c:pt idx="57">
                <c:v>73.5</c:v>
              </c:pt>
              <c:pt idx="58">
                <c:v>72.8</c:v>
              </c:pt>
              <c:pt idx="59">
                <c:v>74.900000000000006</c:v>
              </c:pt>
              <c:pt idx="60">
                <c:v>92.5</c:v>
              </c:pt>
              <c:pt idx="61">
                <c:v>80.2</c:v>
              </c:pt>
              <c:pt idx="62">
                <c:v>70</c:v>
              </c:pt>
              <c:pt idx="63">
                <c:v>89.9</c:v>
              </c:pt>
              <c:pt idx="64">
                <c:v>85.4</c:v>
              </c:pt>
              <c:pt idx="65">
                <c:v>92.1</c:v>
              </c:pt>
              <c:pt idx="66">
                <c:v>82.7</c:v>
              </c:pt>
              <c:pt idx="67">
                <c:v>78.8</c:v>
              </c:pt>
              <c:pt idx="68">
                <c:v>82.9</c:v>
              </c:pt>
              <c:pt idx="69">
                <c:v>67.8</c:v>
              </c:pt>
              <c:pt idx="70">
                <c:v>88.7</c:v>
              </c:pt>
              <c:pt idx="71">
                <c:v>75.5</c:v>
              </c:pt>
              <c:pt idx="72">
                <c:v>80.400000000000006</c:v>
              </c:pt>
              <c:pt idx="73">
                <c:v>85.1</c:v>
              </c:pt>
              <c:pt idx="74">
                <c:v>77.099999999999994</c:v>
              </c:pt>
              <c:pt idx="75">
                <c:v>85.6</c:v>
              </c:pt>
              <c:pt idx="76">
                <c:v>69.8</c:v>
              </c:pt>
              <c:pt idx="77">
                <c:v>75.8</c:v>
              </c:pt>
              <c:pt idx="78">
                <c:v>69.599999999999994</c:v>
              </c:pt>
              <c:pt idx="79">
                <c:v>91.4</c:v>
              </c:pt>
              <c:pt idx="80">
                <c:v>82.4</c:v>
              </c:pt>
              <c:pt idx="81">
                <c:v>81.900000000000006</c:v>
              </c:pt>
              <c:pt idx="82">
                <c:v>88.7</c:v>
              </c:pt>
              <c:pt idx="83">
                <c:v>86.3</c:v>
              </c:pt>
              <c:pt idx="84">
                <c:v>88</c:v>
              </c:pt>
              <c:pt idx="85">
                <c:v>84.5</c:v>
              </c:pt>
              <c:pt idx="86">
                <c:v>77.900000000000006</c:v>
              </c:pt>
              <c:pt idx="87">
                <c:v>82.2</c:v>
              </c:pt>
              <c:pt idx="88">
                <c:v>74.7</c:v>
              </c:pt>
              <c:pt idx="89">
                <c:v>89.8</c:v>
              </c:pt>
              <c:pt idx="90">
                <c:v>75.7</c:v>
              </c:pt>
              <c:pt idx="91">
                <c:v>80.5</c:v>
              </c:pt>
              <c:pt idx="92">
                <c:v>86.1</c:v>
              </c:pt>
              <c:pt idx="93">
                <c:v>75.8</c:v>
              </c:pt>
              <c:pt idx="94">
                <c:v>79.599999999999994</c:v>
              </c:pt>
              <c:pt idx="95">
                <c:v>59.9</c:v>
              </c:pt>
              <c:pt idx="96">
                <c:v>81.400000000000006</c:v>
              </c:pt>
              <c:pt idx="97">
                <c:v>72.3</c:v>
              </c:pt>
              <c:pt idx="98">
                <c:v>86.9</c:v>
              </c:pt>
              <c:pt idx="99">
                <c:v>83.2</c:v>
              </c:pt>
              <c:pt idx="100">
                <c:v>79.5</c:v>
              </c:pt>
              <c:pt idx="101">
                <c:v>88.3</c:v>
              </c:pt>
              <c:pt idx="102">
                <c:v>78.7</c:v>
              </c:pt>
              <c:pt idx="103">
                <c:v>86.6</c:v>
              </c:pt>
              <c:pt idx="104">
                <c:v>74.900000000000006</c:v>
              </c:pt>
              <c:pt idx="105">
                <c:v>80.599999999999994</c:v>
              </c:pt>
              <c:pt idx="106">
                <c:v>67.5</c:v>
              </c:pt>
              <c:pt idx="107">
                <c:v>90.5</c:v>
              </c:pt>
              <c:pt idx="108">
                <c:v>72.2</c:v>
              </c:pt>
              <c:pt idx="109">
                <c:v>86.7</c:v>
              </c:pt>
              <c:pt idx="110">
                <c:v>88.4</c:v>
              </c:pt>
              <c:pt idx="111">
                <c:v>76.7</c:v>
              </c:pt>
              <c:pt idx="112">
                <c:v>84.3</c:v>
              </c:pt>
              <c:pt idx="113">
                <c:v>71.7</c:v>
              </c:pt>
              <c:pt idx="114">
                <c:v>79.599999999999994</c:v>
              </c:pt>
              <c:pt idx="115">
                <c:v>75.599999999999994</c:v>
              </c:pt>
              <c:pt idx="116">
                <c:v>88.6</c:v>
              </c:pt>
              <c:pt idx="117">
                <c:v>83.6</c:v>
              </c:pt>
              <c:pt idx="118">
                <c:v>80.3</c:v>
              </c:pt>
              <c:pt idx="119">
                <c:v>75.8</c:v>
              </c:pt>
              <c:pt idx="120">
                <c:v>91</c:v>
              </c:pt>
              <c:pt idx="121">
                <c:v>76.8</c:v>
              </c:pt>
              <c:pt idx="122">
                <c:v>86</c:v>
              </c:pt>
              <c:pt idx="123">
                <c:v>89.6</c:v>
              </c:pt>
              <c:pt idx="124">
                <c:v>77.099999999999994</c:v>
              </c:pt>
              <c:pt idx="125">
                <c:v>83.1</c:v>
              </c:pt>
              <c:pt idx="126">
                <c:v>66.099999999999994</c:v>
              </c:pt>
              <c:pt idx="127">
                <c:v>81.8</c:v>
              </c:pt>
              <c:pt idx="128">
                <c:v>77.400000000000006</c:v>
              </c:pt>
              <c:pt idx="129">
                <c:v>85.6</c:v>
              </c:pt>
              <c:pt idx="130">
                <c:v>84.2</c:v>
              </c:pt>
              <c:pt idx="131">
                <c:v>76.7</c:v>
              </c:pt>
              <c:pt idx="132">
                <c:v>91.9</c:v>
              </c:pt>
              <c:pt idx="133">
                <c:v>75.3</c:v>
              </c:pt>
              <c:pt idx="134">
                <c:v>75.599999999999994</c:v>
              </c:pt>
              <c:pt idx="135">
                <c:v>81.5</c:v>
              </c:pt>
              <c:pt idx="136">
                <c:v>79.099999999999994</c:v>
              </c:pt>
              <c:pt idx="137">
                <c:v>75.7</c:v>
              </c:pt>
              <c:pt idx="138">
                <c:v>85.5</c:v>
              </c:pt>
              <c:pt idx="139">
                <c:v>86.4</c:v>
              </c:pt>
              <c:pt idx="140">
                <c:v>78.5</c:v>
              </c:pt>
              <c:pt idx="141">
                <c:v>93.4</c:v>
              </c:pt>
              <c:pt idx="142">
                <c:v>73.099999999999994</c:v>
              </c:pt>
              <c:pt idx="143">
                <c:v>63.8</c:v>
              </c:pt>
              <c:pt idx="144">
                <c:v>85.2</c:v>
              </c:pt>
              <c:pt idx="145">
                <c:v>80.2</c:v>
              </c:pt>
              <c:pt idx="146">
                <c:v>84.7</c:v>
              </c:pt>
              <c:pt idx="147">
                <c:v>82.5</c:v>
              </c:pt>
              <c:pt idx="148">
                <c:v>92.3</c:v>
              </c:pt>
              <c:pt idx="149">
                <c:v>76.400000000000006</c:v>
              </c:pt>
              <c:pt idx="150">
                <c:v>83.1</c:v>
              </c:pt>
              <c:pt idx="151">
                <c:v>84.6</c:v>
              </c:pt>
              <c:pt idx="152">
                <c:v>91.9</c:v>
              </c:pt>
              <c:pt idx="153">
                <c:v>74.900000000000006</c:v>
              </c:pt>
              <c:pt idx="154">
                <c:v>76.5</c:v>
              </c:pt>
              <c:pt idx="155">
                <c:v>91.8</c:v>
              </c:pt>
            </c:numLit>
          </c:yVal>
          <c:smooth val="0"/>
          <c:extLst>
            <c:ext xmlns:c16="http://schemas.microsoft.com/office/drawing/2014/chart" uri="{C3380CC4-5D6E-409C-BE32-E72D297353CC}">
              <c16:uniqueId val="{00000009-8A61-4838-820D-7266789B4AD8}"/>
            </c:ext>
          </c:extLst>
        </c:ser>
        <c:ser>
          <c:idx val="5"/>
          <c:order val="5"/>
          <c:tx>
            <c:v>Before-3</c:v>
          </c:tx>
          <c:spPr>
            <a:ln w="28575">
              <a:noFill/>
            </a:ln>
          </c:spPr>
          <c:marker>
            <c:symbol val="circle"/>
            <c:size val="4"/>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112"/>
              <c:pt idx="0">
                <c:v>-14</c:v>
              </c:pt>
              <c:pt idx="1">
                <c:v>-14</c:v>
              </c:pt>
              <c:pt idx="2">
                <c:v>-14</c:v>
              </c:pt>
              <c:pt idx="3">
                <c:v>-14</c:v>
              </c:pt>
              <c:pt idx="4">
                <c:v>-14</c:v>
              </c:pt>
              <c:pt idx="5">
                <c:v>-14</c:v>
              </c:pt>
              <c:pt idx="6">
                <c:v>-14</c:v>
              </c:pt>
              <c:pt idx="7">
                <c:v>-14</c:v>
              </c:pt>
              <c:pt idx="8">
                <c:v>-13</c:v>
              </c:pt>
              <c:pt idx="9">
                <c:v>-13</c:v>
              </c:pt>
              <c:pt idx="10">
                <c:v>-13</c:v>
              </c:pt>
              <c:pt idx="11">
                <c:v>-13</c:v>
              </c:pt>
              <c:pt idx="12">
                <c:v>-13</c:v>
              </c:pt>
              <c:pt idx="13">
                <c:v>-13</c:v>
              </c:pt>
              <c:pt idx="14">
                <c:v>-13</c:v>
              </c:pt>
              <c:pt idx="15">
                <c:v>-13</c:v>
              </c:pt>
              <c:pt idx="16">
                <c:v>-12</c:v>
              </c:pt>
              <c:pt idx="17">
                <c:v>-12</c:v>
              </c:pt>
              <c:pt idx="18">
                <c:v>-12</c:v>
              </c:pt>
              <c:pt idx="19">
                <c:v>-12</c:v>
              </c:pt>
              <c:pt idx="20">
                <c:v>-12</c:v>
              </c:pt>
              <c:pt idx="21">
                <c:v>-12</c:v>
              </c:pt>
              <c:pt idx="22">
                <c:v>-12</c:v>
              </c:pt>
              <c:pt idx="23">
                <c:v>-12</c:v>
              </c:pt>
              <c:pt idx="24">
                <c:v>-11</c:v>
              </c:pt>
              <c:pt idx="25">
                <c:v>-11</c:v>
              </c:pt>
              <c:pt idx="26">
                <c:v>-11</c:v>
              </c:pt>
              <c:pt idx="27">
                <c:v>-11</c:v>
              </c:pt>
              <c:pt idx="28">
                <c:v>-11</c:v>
              </c:pt>
              <c:pt idx="29">
                <c:v>-11</c:v>
              </c:pt>
              <c:pt idx="30">
                <c:v>-11</c:v>
              </c:pt>
              <c:pt idx="31">
                <c:v>-11</c:v>
              </c:pt>
              <c:pt idx="32">
                <c:v>-10</c:v>
              </c:pt>
              <c:pt idx="33">
                <c:v>-10</c:v>
              </c:pt>
              <c:pt idx="34">
                <c:v>-10</c:v>
              </c:pt>
              <c:pt idx="35">
                <c:v>-10</c:v>
              </c:pt>
              <c:pt idx="36">
                <c:v>-10</c:v>
              </c:pt>
              <c:pt idx="37">
                <c:v>-10</c:v>
              </c:pt>
              <c:pt idx="38">
                <c:v>-10</c:v>
              </c:pt>
              <c:pt idx="39">
                <c:v>-10</c:v>
              </c:pt>
              <c:pt idx="40">
                <c:v>-9</c:v>
              </c:pt>
              <c:pt idx="41">
                <c:v>-9</c:v>
              </c:pt>
              <c:pt idx="42">
                <c:v>-9</c:v>
              </c:pt>
              <c:pt idx="43">
                <c:v>-9</c:v>
              </c:pt>
              <c:pt idx="44">
                <c:v>-9</c:v>
              </c:pt>
              <c:pt idx="45">
                <c:v>-9</c:v>
              </c:pt>
              <c:pt idx="46">
                <c:v>-9</c:v>
              </c:pt>
              <c:pt idx="47">
                <c:v>-9</c:v>
              </c:pt>
              <c:pt idx="48">
                <c:v>-8</c:v>
              </c:pt>
              <c:pt idx="49">
                <c:v>-8</c:v>
              </c:pt>
              <c:pt idx="50">
                <c:v>-8</c:v>
              </c:pt>
              <c:pt idx="51">
                <c:v>-8</c:v>
              </c:pt>
              <c:pt idx="52">
                <c:v>-8</c:v>
              </c:pt>
              <c:pt idx="53">
                <c:v>-8</c:v>
              </c:pt>
              <c:pt idx="54">
                <c:v>-8</c:v>
              </c:pt>
              <c:pt idx="55">
                <c:v>-8</c:v>
              </c:pt>
              <c:pt idx="56">
                <c:v>-7</c:v>
              </c:pt>
              <c:pt idx="57">
                <c:v>-7</c:v>
              </c:pt>
              <c:pt idx="58">
                <c:v>-7</c:v>
              </c:pt>
              <c:pt idx="59">
                <c:v>-7</c:v>
              </c:pt>
              <c:pt idx="60">
                <c:v>-7</c:v>
              </c:pt>
              <c:pt idx="61">
                <c:v>-7</c:v>
              </c:pt>
              <c:pt idx="62">
                <c:v>-7</c:v>
              </c:pt>
              <c:pt idx="63">
                <c:v>-7</c:v>
              </c:pt>
              <c:pt idx="64">
                <c:v>-6</c:v>
              </c:pt>
              <c:pt idx="65">
                <c:v>-6</c:v>
              </c:pt>
              <c:pt idx="66">
                <c:v>-6</c:v>
              </c:pt>
              <c:pt idx="67">
                <c:v>-6</c:v>
              </c:pt>
              <c:pt idx="68">
                <c:v>-6</c:v>
              </c:pt>
              <c:pt idx="69">
                <c:v>-6</c:v>
              </c:pt>
              <c:pt idx="70">
                <c:v>-6</c:v>
              </c:pt>
              <c:pt idx="71">
                <c:v>-6</c:v>
              </c:pt>
              <c:pt idx="72">
                <c:v>-5</c:v>
              </c:pt>
              <c:pt idx="73">
                <c:v>-5</c:v>
              </c:pt>
              <c:pt idx="74">
                <c:v>-5</c:v>
              </c:pt>
              <c:pt idx="75">
                <c:v>-5</c:v>
              </c:pt>
              <c:pt idx="76">
                <c:v>-5</c:v>
              </c:pt>
              <c:pt idx="77">
                <c:v>-5</c:v>
              </c:pt>
              <c:pt idx="78">
                <c:v>-5</c:v>
              </c:pt>
              <c:pt idx="79">
                <c:v>-5</c:v>
              </c:pt>
              <c:pt idx="80">
                <c:v>-4</c:v>
              </c:pt>
              <c:pt idx="81">
                <c:v>-4</c:v>
              </c:pt>
              <c:pt idx="82">
                <c:v>-4</c:v>
              </c:pt>
              <c:pt idx="83">
                <c:v>-4</c:v>
              </c:pt>
              <c:pt idx="84">
                <c:v>-4</c:v>
              </c:pt>
              <c:pt idx="85">
                <c:v>-4</c:v>
              </c:pt>
              <c:pt idx="86">
                <c:v>-4</c:v>
              </c:pt>
              <c:pt idx="87">
                <c:v>-4</c:v>
              </c:pt>
              <c:pt idx="88">
                <c:v>-3</c:v>
              </c:pt>
              <c:pt idx="89">
                <c:v>-3</c:v>
              </c:pt>
              <c:pt idx="90">
                <c:v>-3</c:v>
              </c:pt>
              <c:pt idx="91">
                <c:v>-3</c:v>
              </c:pt>
              <c:pt idx="92">
                <c:v>-3</c:v>
              </c:pt>
              <c:pt idx="93">
                <c:v>-3</c:v>
              </c:pt>
              <c:pt idx="94">
                <c:v>-3</c:v>
              </c:pt>
              <c:pt idx="95">
                <c:v>-3</c:v>
              </c:pt>
              <c:pt idx="96">
                <c:v>-2</c:v>
              </c:pt>
              <c:pt idx="97">
                <c:v>-2</c:v>
              </c:pt>
              <c:pt idx="98">
                <c:v>-2</c:v>
              </c:pt>
              <c:pt idx="99">
                <c:v>-2</c:v>
              </c:pt>
              <c:pt idx="100">
                <c:v>-2</c:v>
              </c:pt>
              <c:pt idx="101">
                <c:v>-2</c:v>
              </c:pt>
              <c:pt idx="102">
                <c:v>-2</c:v>
              </c:pt>
              <c:pt idx="103">
                <c:v>-2</c:v>
              </c:pt>
              <c:pt idx="104">
                <c:v>-1</c:v>
              </c:pt>
              <c:pt idx="105">
                <c:v>-1</c:v>
              </c:pt>
              <c:pt idx="106">
                <c:v>-1</c:v>
              </c:pt>
              <c:pt idx="107">
                <c:v>-1</c:v>
              </c:pt>
              <c:pt idx="108">
                <c:v>-1</c:v>
              </c:pt>
              <c:pt idx="109">
                <c:v>-1</c:v>
              </c:pt>
              <c:pt idx="110">
                <c:v>-1</c:v>
              </c:pt>
              <c:pt idx="111">
                <c:v>-1</c:v>
              </c:pt>
            </c:numLit>
          </c:xVal>
          <c:yVal>
            <c:numLit>
              <c:formatCode>General</c:formatCode>
              <c:ptCount val="112"/>
              <c:pt idx="0">
                <c:v>87.8</c:v>
              </c:pt>
              <c:pt idx="1">
                <c:v>80.400000000000006</c:v>
              </c:pt>
              <c:pt idx="2">
                <c:v>86.5</c:v>
              </c:pt>
              <c:pt idx="3">
                <c:v>72.099999999999994</c:v>
              </c:pt>
              <c:pt idx="4">
                <c:v>80.900000000000006</c:v>
              </c:pt>
              <c:pt idx="5">
                <c:v>90.7</c:v>
              </c:pt>
              <c:pt idx="6">
                <c:v>82.2</c:v>
              </c:pt>
              <c:pt idx="7">
                <c:v>83.2</c:v>
              </c:pt>
              <c:pt idx="8">
                <c:v>84.6</c:v>
              </c:pt>
              <c:pt idx="9">
                <c:v>78.099999999999994</c:v>
              </c:pt>
              <c:pt idx="10">
                <c:v>88.8</c:v>
              </c:pt>
              <c:pt idx="11">
                <c:v>79.099999999999994</c:v>
              </c:pt>
              <c:pt idx="12">
                <c:v>79.599999999999994</c:v>
              </c:pt>
              <c:pt idx="13">
                <c:v>94.2</c:v>
              </c:pt>
              <c:pt idx="14">
                <c:v>87.8</c:v>
              </c:pt>
              <c:pt idx="15">
                <c:v>84.3</c:v>
              </c:pt>
              <c:pt idx="16">
                <c:v>82.5</c:v>
              </c:pt>
              <c:pt idx="17">
                <c:v>82.9</c:v>
              </c:pt>
              <c:pt idx="18">
                <c:v>90.1</c:v>
              </c:pt>
              <c:pt idx="19">
                <c:v>75.400000000000006</c:v>
              </c:pt>
              <c:pt idx="20">
                <c:v>78.2</c:v>
              </c:pt>
              <c:pt idx="21">
                <c:v>92</c:v>
              </c:pt>
              <c:pt idx="22">
                <c:v>84.9</c:v>
              </c:pt>
              <c:pt idx="23">
                <c:v>80</c:v>
              </c:pt>
              <c:pt idx="24">
                <c:v>85.2</c:v>
              </c:pt>
              <c:pt idx="25">
                <c:v>81.5</c:v>
              </c:pt>
              <c:pt idx="26">
                <c:v>92.2</c:v>
              </c:pt>
              <c:pt idx="27">
                <c:v>73.8</c:v>
              </c:pt>
              <c:pt idx="28">
                <c:v>72.2</c:v>
              </c:pt>
              <c:pt idx="29">
                <c:v>89</c:v>
              </c:pt>
              <c:pt idx="30">
                <c:v>91.7</c:v>
              </c:pt>
              <c:pt idx="31">
                <c:v>81.599999999999994</c:v>
              </c:pt>
              <c:pt idx="32">
                <c:v>84.5</c:v>
              </c:pt>
              <c:pt idx="33">
                <c:v>80.099999999999994</c:v>
              </c:pt>
              <c:pt idx="34">
                <c:v>86.9</c:v>
              </c:pt>
              <c:pt idx="35">
                <c:v>76</c:v>
              </c:pt>
              <c:pt idx="36">
                <c:v>68.8</c:v>
              </c:pt>
              <c:pt idx="37">
                <c:v>88.1</c:v>
              </c:pt>
              <c:pt idx="38">
                <c:v>90.2</c:v>
              </c:pt>
              <c:pt idx="39">
                <c:v>85.4</c:v>
              </c:pt>
              <c:pt idx="40">
                <c:v>85.8</c:v>
              </c:pt>
              <c:pt idx="41">
                <c:v>76.7</c:v>
              </c:pt>
              <c:pt idx="42">
                <c:v>91.6</c:v>
              </c:pt>
              <c:pt idx="43">
                <c:v>78.8</c:v>
              </c:pt>
              <c:pt idx="44">
                <c:v>79.7</c:v>
              </c:pt>
              <c:pt idx="45">
                <c:v>87</c:v>
              </c:pt>
              <c:pt idx="46">
                <c:v>88.7</c:v>
              </c:pt>
              <c:pt idx="47">
                <c:v>86.8</c:v>
              </c:pt>
              <c:pt idx="48">
                <c:v>84.4</c:v>
              </c:pt>
              <c:pt idx="49">
                <c:v>85.5</c:v>
              </c:pt>
              <c:pt idx="50">
                <c:v>89.2</c:v>
              </c:pt>
              <c:pt idx="51">
                <c:v>79.2</c:v>
              </c:pt>
              <c:pt idx="52">
                <c:v>77.5</c:v>
              </c:pt>
              <c:pt idx="53">
                <c:v>86.3</c:v>
              </c:pt>
              <c:pt idx="54">
                <c:v>88.3</c:v>
              </c:pt>
              <c:pt idx="55">
                <c:v>86.6</c:v>
              </c:pt>
              <c:pt idx="56">
                <c:v>83.3</c:v>
              </c:pt>
              <c:pt idx="57">
                <c:v>85.6</c:v>
              </c:pt>
              <c:pt idx="58">
                <c:v>86.8</c:v>
              </c:pt>
              <c:pt idx="59">
                <c:v>75.2</c:v>
              </c:pt>
              <c:pt idx="60">
                <c:v>85.3</c:v>
              </c:pt>
              <c:pt idx="61">
                <c:v>89.4</c:v>
              </c:pt>
              <c:pt idx="62">
                <c:v>86.1</c:v>
              </c:pt>
              <c:pt idx="63">
                <c:v>83.5</c:v>
              </c:pt>
              <c:pt idx="64">
                <c:v>83.7</c:v>
              </c:pt>
              <c:pt idx="65">
                <c:v>70</c:v>
              </c:pt>
              <c:pt idx="66">
                <c:v>86.6</c:v>
              </c:pt>
              <c:pt idx="67">
                <c:v>77.599999999999994</c:v>
              </c:pt>
              <c:pt idx="68">
                <c:v>84.2</c:v>
              </c:pt>
              <c:pt idx="69">
                <c:v>91.2</c:v>
              </c:pt>
              <c:pt idx="70">
                <c:v>82.1</c:v>
              </c:pt>
              <c:pt idx="71">
                <c:v>84.8</c:v>
              </c:pt>
              <c:pt idx="72">
                <c:v>82.3</c:v>
              </c:pt>
              <c:pt idx="73">
                <c:v>79.8</c:v>
              </c:pt>
              <c:pt idx="74">
                <c:v>89.7</c:v>
              </c:pt>
              <c:pt idx="75">
                <c:v>80.8</c:v>
              </c:pt>
              <c:pt idx="76">
                <c:v>77.3</c:v>
              </c:pt>
              <c:pt idx="77">
                <c:v>91.1</c:v>
              </c:pt>
              <c:pt idx="78">
                <c:v>87.4</c:v>
              </c:pt>
              <c:pt idx="79">
                <c:v>83.2</c:v>
              </c:pt>
              <c:pt idx="80">
                <c:v>81.3</c:v>
              </c:pt>
              <c:pt idx="81">
                <c:v>87.7</c:v>
              </c:pt>
              <c:pt idx="82">
                <c:v>82.1</c:v>
              </c:pt>
              <c:pt idx="83">
                <c:v>78.900000000000006</c:v>
              </c:pt>
              <c:pt idx="84">
                <c:v>81.7</c:v>
              </c:pt>
              <c:pt idx="85">
                <c:v>90.7</c:v>
              </c:pt>
              <c:pt idx="86">
                <c:v>89</c:v>
              </c:pt>
              <c:pt idx="87">
                <c:v>83.4</c:v>
              </c:pt>
              <c:pt idx="88">
                <c:v>81.400000000000006</c:v>
              </c:pt>
              <c:pt idx="89">
                <c:v>83.2</c:v>
              </c:pt>
              <c:pt idx="90">
                <c:v>89.3</c:v>
              </c:pt>
              <c:pt idx="91">
                <c:v>78.099999999999994</c:v>
              </c:pt>
              <c:pt idx="92">
                <c:v>81.900000000000006</c:v>
              </c:pt>
              <c:pt idx="93">
                <c:v>90.9</c:v>
              </c:pt>
              <c:pt idx="94">
                <c:v>89.7</c:v>
              </c:pt>
              <c:pt idx="95">
                <c:v>81.900000000000006</c:v>
              </c:pt>
              <c:pt idx="96">
                <c:v>83.3</c:v>
              </c:pt>
              <c:pt idx="97">
                <c:v>92.7</c:v>
              </c:pt>
              <c:pt idx="98">
                <c:v>85.5</c:v>
              </c:pt>
              <c:pt idx="99">
                <c:v>81</c:v>
              </c:pt>
              <c:pt idx="100">
                <c:v>79.5</c:v>
              </c:pt>
              <c:pt idx="101">
                <c:v>90.1</c:v>
              </c:pt>
              <c:pt idx="102">
                <c:v>96.1</c:v>
              </c:pt>
              <c:pt idx="103">
                <c:v>83.4</c:v>
              </c:pt>
              <c:pt idx="104">
                <c:v>83.2</c:v>
              </c:pt>
              <c:pt idx="105">
                <c:v>91.6</c:v>
              </c:pt>
              <c:pt idx="106">
                <c:v>87</c:v>
              </c:pt>
              <c:pt idx="107">
                <c:v>87.7</c:v>
              </c:pt>
              <c:pt idx="108">
                <c:v>81.7</c:v>
              </c:pt>
              <c:pt idx="109">
                <c:v>92.8</c:v>
              </c:pt>
              <c:pt idx="110">
                <c:v>93.6</c:v>
              </c:pt>
              <c:pt idx="111">
                <c:v>88.6</c:v>
              </c:pt>
            </c:numLit>
          </c:yVal>
          <c:smooth val="0"/>
          <c:extLst>
            <c:ext xmlns:c16="http://schemas.microsoft.com/office/drawing/2014/chart" uri="{C3380CC4-5D6E-409C-BE32-E72D297353CC}">
              <c16:uniqueId val="{0000000B-8A61-4838-820D-7266789B4AD8}"/>
            </c:ext>
          </c:extLst>
        </c:ser>
        <c:dLbls>
          <c:showLegendKey val="0"/>
          <c:showVal val="0"/>
          <c:showCatName val="0"/>
          <c:showSerName val="0"/>
          <c:showPercent val="0"/>
          <c:showBubbleSize val="0"/>
        </c:dLbls>
        <c:axId val="100010944"/>
        <c:axId val="100232408"/>
      </c:scatterChart>
      <c:valAx>
        <c:axId val="100010944"/>
        <c:scaling>
          <c:orientation val="minMax"/>
          <c:max val="25"/>
          <c:min val="-1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232408"/>
        <c:crossesAt val="-10"/>
        <c:crossBetween val="midCat"/>
      </c:valAx>
      <c:valAx>
        <c:axId val="100232408"/>
        <c:scaling>
          <c:orientation val="minMax"/>
          <c:max val="10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010944"/>
        <c:crossesAt val="-10"/>
        <c:crossBetween val="midCat"/>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485775</xdr:colOff>
      <xdr:row>0</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ports/Monitoring/mr22/Section%206%20-%20Subscribership%20and%20Penetration/Draft/DraftTable6_13_j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13ESTIM"/>
      <sheetName val="6.13"/>
      <sheetName val="acamii ISSUES"/>
      <sheetName val="withOctFilingData"/>
      <sheetName val="Combined charts"/>
    </sheetNames>
    <sheetDataSet>
      <sheetData sheetId="0"/>
      <sheetData sheetId="1"/>
      <sheetData sheetId="2"/>
      <sheetData sheetId="3">
        <row r="12">
          <cell r="C12">
            <v>1113637</v>
          </cell>
          <cell r="D12">
            <v>899837</v>
          </cell>
        </row>
        <row r="13">
          <cell r="C13">
            <v>55432</v>
          </cell>
          <cell r="D13">
            <v>55528</v>
          </cell>
        </row>
        <row r="22">
          <cell r="C22">
            <v>62920</v>
          </cell>
          <cell r="D22">
            <v>59347</v>
          </cell>
        </row>
        <row r="23">
          <cell r="C23">
            <v>10549</v>
          </cell>
          <cell r="D23">
            <v>14342</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hyperlink" Target="https://data.census.gov/cedsci/" TargetMode="External"/><Relationship Id="rId13" Type="http://schemas.openxmlformats.org/officeDocument/2006/relationships/hyperlink" Target="https://www.bls.gov/cex/pumd_data.htm" TargetMode="External"/><Relationship Id="rId3" Type="http://schemas.openxmlformats.org/officeDocument/2006/relationships/hyperlink" Target="file:///D:\Users\christopher.fettes\AppData\Subscribership" TargetMode="External"/><Relationship Id="rId7" Type="http://schemas.openxmlformats.org/officeDocument/2006/relationships/hyperlink" Target="https://factfinder.census.gov/bkmk/table/1.0/en/ACS/17_1YR/S2801" TargetMode="External"/><Relationship Id="rId12" Type="http://schemas.openxmlformats.org/officeDocument/2006/relationships/hyperlink" Target="https://factfinder.census.gov/bkmk/table/1.0/en/ACS/17_1YR/GCT2801.US01PR" TargetMode="External"/><Relationship Id="rId17" Type="http://schemas.openxmlformats.org/officeDocument/2006/relationships/printerSettings" Target="../printerSettings/printerSettings20.bin"/><Relationship Id="rId2" Type="http://schemas.openxmlformats.org/officeDocument/2006/relationships/hyperlink" Target="file:///D:\Users\christopher.fettes\AppData\Subscribership" TargetMode="External"/><Relationship Id="rId16" Type="http://schemas.openxmlformats.org/officeDocument/2006/relationships/hyperlink" Target="https://aspe.hhs.gov/2021-poverty-guidelines" TargetMode="External"/><Relationship Id="rId1" Type="http://schemas.openxmlformats.org/officeDocument/2006/relationships/hyperlink" Target="file:///\\P2psas02\iatd\Reports\Subscribership%20(if%20not%20here,%20talk%20to%20Jim%20Eisner)" TargetMode="External"/><Relationship Id="rId6" Type="http://schemas.openxmlformats.org/officeDocument/2006/relationships/hyperlink" Target="https://factfinder.census.gov/bkmk/table/1.0/en/ACS/17_1YR/GCT2801.US26" TargetMode="External"/><Relationship Id="rId11" Type="http://schemas.openxmlformats.org/officeDocument/2006/relationships/hyperlink" Target="https://factfinder.census.gov/bkmk/table/1.0/en/ACS/17_1YR/B28009B" TargetMode="External"/><Relationship Id="rId5" Type="http://schemas.openxmlformats.org/officeDocument/2006/relationships/hyperlink" Target="https://data.bls.gov/cgi-bin/surveymost?cu" TargetMode="External"/><Relationship Id="rId15" Type="http://schemas.openxmlformats.org/officeDocument/2006/relationships/hyperlink" Target="https://www.census.gov/data/datasets/time-series/demo/cps/cps-asec.html" TargetMode="External"/><Relationship Id="rId10" Type="http://schemas.openxmlformats.org/officeDocument/2006/relationships/hyperlink" Target="https://factfinder.census.gov/bkmk/table/1.0/en/ACS/17_1YR/B28005" TargetMode="External"/><Relationship Id="rId4" Type="http://schemas.openxmlformats.org/officeDocument/2006/relationships/hyperlink" Target="file:///D:\Users\christopher.fettes\AppData\Subscribership" TargetMode="External"/><Relationship Id="rId9" Type="http://schemas.openxmlformats.org/officeDocument/2006/relationships/hyperlink" Target="https://www.census.gov/data/datasets/time-series/demo/cps/cps-asec.html" TargetMode="External"/><Relationship Id="rId14" Type="http://schemas.openxmlformats.org/officeDocument/2006/relationships/hyperlink" Target="https://www2.census.gov/programs-surveys/acs/data/pum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126"/>
  <sheetViews>
    <sheetView tabSelected="1" zoomScaleNormal="100" zoomScaleSheetLayoutView="100" workbookViewId="0">
      <pane xSplit="8" ySplit="19" topLeftCell="I20" activePane="bottomRight" state="frozen"/>
      <selection activeCell="K61" sqref="K61"/>
      <selection pane="topRight" activeCell="K61" sqref="K61"/>
      <selection pane="bottomLeft" activeCell="K61" sqref="K61"/>
      <selection pane="bottomRight" activeCell="K61" sqref="K61"/>
    </sheetView>
  </sheetViews>
  <sheetFormatPr defaultColWidth="19.453125" defaultRowHeight="14" x14ac:dyDescent="0.3"/>
  <cols>
    <col min="1" max="2" width="10.54296875" style="3" customWidth="1"/>
    <col min="3" max="7" width="14.453125" style="3" customWidth="1"/>
    <col min="8" max="16384" width="19.453125" style="3"/>
  </cols>
  <sheetData>
    <row r="1" spans="1:7" ht="17.5" x14ac:dyDescent="0.3">
      <c r="A1" s="485" t="s">
        <v>0</v>
      </c>
      <c r="B1" s="485"/>
      <c r="C1" s="485"/>
      <c r="D1" s="485"/>
      <c r="E1" s="485"/>
      <c r="F1" s="485"/>
      <c r="G1" s="485"/>
    </row>
    <row r="2" spans="1:7" ht="17.5" x14ac:dyDescent="0.35">
      <c r="A2" s="486" t="s">
        <v>261</v>
      </c>
      <c r="B2" s="486"/>
      <c r="C2" s="486"/>
      <c r="D2" s="486"/>
      <c r="E2" s="486"/>
      <c r="F2" s="486"/>
      <c r="G2" s="486"/>
    </row>
    <row r="3" spans="1:7" ht="17.5" x14ac:dyDescent="0.35">
      <c r="A3" s="67"/>
      <c r="B3" s="67"/>
      <c r="C3" s="67"/>
      <c r="D3" s="67"/>
      <c r="E3" s="67"/>
      <c r="F3" s="67"/>
      <c r="G3" s="67"/>
    </row>
    <row r="4" spans="1:7" s="4" customFormat="1" ht="56" x14ac:dyDescent="0.25">
      <c r="A4" s="210" t="s">
        <v>1</v>
      </c>
      <c r="B4" s="211" t="s">
        <v>2</v>
      </c>
      <c r="C4" s="211" t="s">
        <v>3</v>
      </c>
      <c r="D4" s="212" t="s">
        <v>4</v>
      </c>
      <c r="E4" s="211" t="s">
        <v>5</v>
      </c>
      <c r="F4" s="212" t="s">
        <v>6</v>
      </c>
      <c r="G4" s="213" t="s">
        <v>7</v>
      </c>
    </row>
    <row r="5" spans="1:7" x14ac:dyDescent="0.3">
      <c r="A5" s="214" t="s">
        <v>8</v>
      </c>
      <c r="B5" s="68">
        <v>1983</v>
      </c>
      <c r="C5" s="69">
        <v>85.8</v>
      </c>
      <c r="D5" s="70">
        <v>78.400000000000006</v>
      </c>
      <c r="E5" s="69">
        <v>91.4</v>
      </c>
      <c r="F5" s="70">
        <v>7.4</v>
      </c>
      <c r="G5" s="215">
        <v>8.6</v>
      </c>
    </row>
    <row r="6" spans="1:7" hidden="1" x14ac:dyDescent="0.3">
      <c r="A6" s="216" t="s">
        <v>9</v>
      </c>
      <c r="B6" s="71">
        <v>1984</v>
      </c>
      <c r="C6" s="72">
        <v>86</v>
      </c>
      <c r="D6" s="73">
        <v>78.900000000000006</v>
      </c>
      <c r="E6" s="72">
        <v>91.8</v>
      </c>
      <c r="F6" s="73">
        <v>7.1</v>
      </c>
      <c r="G6" s="217">
        <v>8.1999999999999993</v>
      </c>
    </row>
    <row r="7" spans="1:7" hidden="1" x14ac:dyDescent="0.3">
      <c r="A7" s="216" t="s">
        <v>10</v>
      </c>
      <c r="B7" s="71">
        <v>1984</v>
      </c>
      <c r="C7" s="72">
        <v>86.6</v>
      </c>
      <c r="D7" s="73">
        <v>79.3</v>
      </c>
      <c r="E7" s="72">
        <v>91.5704387990762</v>
      </c>
      <c r="F7" s="73">
        <v>7.3</v>
      </c>
      <c r="G7" s="217">
        <v>8.4295612009237892</v>
      </c>
    </row>
    <row r="8" spans="1:7" x14ac:dyDescent="0.3">
      <c r="A8" s="214" t="s">
        <v>8</v>
      </c>
      <c r="B8" s="68">
        <v>1984</v>
      </c>
      <c r="C8" s="69">
        <v>87.4</v>
      </c>
      <c r="D8" s="70">
        <v>79.900000000000006</v>
      </c>
      <c r="E8" s="69">
        <v>91.4187643020595</v>
      </c>
      <c r="F8" s="70">
        <v>7.5</v>
      </c>
      <c r="G8" s="215">
        <v>8.5812356979404996</v>
      </c>
    </row>
    <row r="9" spans="1:7" hidden="1" x14ac:dyDescent="0.3">
      <c r="A9" s="216" t="s">
        <v>9</v>
      </c>
      <c r="B9" s="71">
        <v>1985</v>
      </c>
      <c r="C9" s="72">
        <v>87.4</v>
      </c>
      <c r="D9" s="73">
        <v>80.2</v>
      </c>
      <c r="E9" s="72">
        <v>91.762013729977099</v>
      </c>
      <c r="F9" s="73">
        <v>7.2</v>
      </c>
      <c r="G9" s="217">
        <v>8.2379862700228799</v>
      </c>
    </row>
    <row r="10" spans="1:7" hidden="1" x14ac:dyDescent="0.3">
      <c r="A10" s="216" t="s">
        <v>10</v>
      </c>
      <c r="B10" s="71">
        <v>1985</v>
      </c>
      <c r="C10" s="72">
        <v>88.2</v>
      </c>
      <c r="D10" s="73">
        <v>81</v>
      </c>
      <c r="E10" s="72">
        <v>91.836734693877602</v>
      </c>
      <c r="F10" s="73">
        <v>7.2</v>
      </c>
      <c r="G10" s="217">
        <v>8.1632653061224492</v>
      </c>
    </row>
    <row r="11" spans="1:7" x14ac:dyDescent="0.3">
      <c r="A11" s="214" t="s">
        <v>8</v>
      </c>
      <c r="B11" s="68">
        <v>1985</v>
      </c>
      <c r="C11" s="69">
        <v>88.8</v>
      </c>
      <c r="D11" s="70">
        <v>81.599999999999994</v>
      </c>
      <c r="E11" s="69">
        <v>91.891891891891902</v>
      </c>
      <c r="F11" s="70">
        <v>7.2</v>
      </c>
      <c r="G11" s="215">
        <v>8.1081081081081106</v>
      </c>
    </row>
    <row r="12" spans="1:7" hidden="1" x14ac:dyDescent="0.3">
      <c r="A12" s="216" t="s">
        <v>9</v>
      </c>
      <c r="B12" s="71">
        <v>1986</v>
      </c>
      <c r="C12" s="72">
        <v>89</v>
      </c>
      <c r="D12" s="73">
        <v>82.1</v>
      </c>
      <c r="E12" s="72">
        <v>92.247191011235998</v>
      </c>
      <c r="F12" s="73">
        <v>6.9</v>
      </c>
      <c r="G12" s="217">
        <v>7.7528089887640501</v>
      </c>
    </row>
    <row r="13" spans="1:7" hidden="1" x14ac:dyDescent="0.3">
      <c r="A13" s="216" t="s">
        <v>10</v>
      </c>
      <c r="B13" s="71">
        <v>1986</v>
      </c>
      <c r="C13" s="72">
        <v>89.5</v>
      </c>
      <c r="D13" s="73">
        <v>82.5</v>
      </c>
      <c r="E13" s="72">
        <v>92.1787709497207</v>
      </c>
      <c r="F13" s="73">
        <v>7</v>
      </c>
      <c r="G13" s="217">
        <v>7.8212290502793298</v>
      </c>
    </row>
    <row r="14" spans="1:7" x14ac:dyDescent="0.3">
      <c r="A14" s="214" t="s">
        <v>8</v>
      </c>
      <c r="B14" s="68">
        <v>1986</v>
      </c>
      <c r="C14" s="69">
        <v>89.9</v>
      </c>
      <c r="D14" s="70">
        <v>83.1</v>
      </c>
      <c r="E14" s="69">
        <v>92.436040044493893</v>
      </c>
      <c r="F14" s="70">
        <v>6.8</v>
      </c>
      <c r="G14" s="215">
        <v>7.5639599555061192</v>
      </c>
    </row>
    <row r="15" spans="1:7" hidden="1" x14ac:dyDescent="0.3">
      <c r="A15" s="216" t="s">
        <v>9</v>
      </c>
      <c r="B15" s="71">
        <v>1987</v>
      </c>
      <c r="C15" s="72">
        <v>90.2</v>
      </c>
      <c r="D15" s="73">
        <v>83.4</v>
      </c>
      <c r="E15" s="72">
        <v>92.461197339246098</v>
      </c>
      <c r="F15" s="73">
        <v>6.8</v>
      </c>
      <c r="G15" s="217">
        <v>7.5388026607538796</v>
      </c>
    </row>
    <row r="16" spans="1:7" hidden="1" x14ac:dyDescent="0.3">
      <c r="A16" s="216" t="s">
        <v>10</v>
      </c>
      <c r="B16" s="71">
        <v>1987</v>
      </c>
      <c r="C16" s="72">
        <v>90.7</v>
      </c>
      <c r="D16" s="73">
        <v>83.7</v>
      </c>
      <c r="E16" s="72">
        <v>92.282249173098094</v>
      </c>
      <c r="F16" s="73">
        <v>7</v>
      </c>
      <c r="G16" s="217">
        <v>7.7177508269018702</v>
      </c>
    </row>
    <row r="17" spans="1:7" x14ac:dyDescent="0.3">
      <c r="A17" s="214" t="s">
        <v>8</v>
      </c>
      <c r="B17" s="68">
        <v>1987</v>
      </c>
      <c r="C17" s="69">
        <v>91.3</v>
      </c>
      <c r="D17" s="70">
        <v>84.3</v>
      </c>
      <c r="E17" s="69">
        <v>92.332968236582701</v>
      </c>
      <c r="F17" s="70">
        <v>7</v>
      </c>
      <c r="G17" s="215">
        <v>7.6670317634172998</v>
      </c>
    </row>
    <row r="18" spans="1:7" hidden="1" x14ac:dyDescent="0.3">
      <c r="A18" s="216" t="s">
        <v>9</v>
      </c>
      <c r="B18" s="71">
        <v>1988</v>
      </c>
      <c r="C18" s="72">
        <v>91.8</v>
      </c>
      <c r="D18" s="73">
        <v>85.3</v>
      </c>
      <c r="E18" s="72">
        <v>92.919389978213502</v>
      </c>
      <c r="F18" s="73">
        <v>6.5</v>
      </c>
      <c r="G18" s="217">
        <v>7.08061002178649</v>
      </c>
    </row>
    <row r="19" spans="1:7" hidden="1" x14ac:dyDescent="0.3">
      <c r="A19" s="216" t="s">
        <v>10</v>
      </c>
      <c r="B19" s="71">
        <v>1988</v>
      </c>
      <c r="C19" s="72">
        <v>92.4</v>
      </c>
      <c r="D19" s="73">
        <v>85.7</v>
      </c>
      <c r="E19" s="72">
        <v>92.8</v>
      </c>
      <c r="F19" s="73">
        <v>6.7</v>
      </c>
      <c r="G19" s="217">
        <v>7.2</v>
      </c>
    </row>
    <row r="20" spans="1:7" x14ac:dyDescent="0.3">
      <c r="A20" s="214" t="s">
        <v>8</v>
      </c>
      <c r="B20" s="68">
        <v>1988</v>
      </c>
      <c r="C20" s="69">
        <v>92.6</v>
      </c>
      <c r="D20" s="70">
        <v>85.7</v>
      </c>
      <c r="E20" s="69">
        <v>92.548596112311003</v>
      </c>
      <c r="F20" s="70">
        <v>6.9</v>
      </c>
      <c r="G20" s="215">
        <v>7.4514038876889801</v>
      </c>
    </row>
    <row r="21" spans="1:7" hidden="1" x14ac:dyDescent="0.3">
      <c r="A21" s="216" t="s">
        <v>9</v>
      </c>
      <c r="B21" s="71">
        <v>1989</v>
      </c>
      <c r="C21" s="72">
        <v>93.6</v>
      </c>
      <c r="D21" s="73">
        <v>87</v>
      </c>
      <c r="E21" s="72">
        <v>93</v>
      </c>
      <c r="F21" s="73">
        <v>6.6</v>
      </c>
      <c r="G21" s="217">
        <v>7</v>
      </c>
    </row>
    <row r="22" spans="1:7" hidden="1" x14ac:dyDescent="0.3">
      <c r="A22" s="216" t="s">
        <v>10</v>
      </c>
      <c r="B22" s="71">
        <v>1989</v>
      </c>
      <c r="C22" s="72">
        <v>93.8</v>
      </c>
      <c r="D22" s="73">
        <v>87.5</v>
      </c>
      <c r="E22" s="72">
        <v>93.283582089552198</v>
      </c>
      <c r="F22" s="73">
        <v>6.3</v>
      </c>
      <c r="G22" s="217">
        <v>6.7164179104477597</v>
      </c>
    </row>
    <row r="23" spans="1:7" x14ac:dyDescent="0.3">
      <c r="A23" s="214" t="s">
        <v>8</v>
      </c>
      <c r="B23" s="68">
        <v>1989</v>
      </c>
      <c r="C23" s="69">
        <v>93.9</v>
      </c>
      <c r="D23" s="70">
        <v>87.3</v>
      </c>
      <c r="E23" s="69">
        <v>92.971246006389791</v>
      </c>
      <c r="F23" s="70">
        <v>6.6</v>
      </c>
      <c r="G23" s="215">
        <v>7.0287539936102208</v>
      </c>
    </row>
    <row r="24" spans="1:7" hidden="1" x14ac:dyDescent="0.3">
      <c r="A24" s="216" t="s">
        <v>9</v>
      </c>
      <c r="B24" s="71">
        <v>1990</v>
      </c>
      <c r="C24" s="72">
        <v>94.2</v>
      </c>
      <c r="D24" s="73">
        <v>87.9</v>
      </c>
      <c r="E24" s="72">
        <v>93.312101910828005</v>
      </c>
      <c r="F24" s="73">
        <v>6.3</v>
      </c>
      <c r="G24" s="217">
        <v>6.6878980891719699</v>
      </c>
    </row>
    <row r="25" spans="1:7" hidden="1" x14ac:dyDescent="0.3">
      <c r="A25" s="216" t="s">
        <v>10</v>
      </c>
      <c r="B25" s="71">
        <v>1990</v>
      </c>
      <c r="C25" s="72">
        <v>94.8</v>
      </c>
      <c r="D25" s="73">
        <v>88.4</v>
      </c>
      <c r="E25" s="72">
        <v>93.3</v>
      </c>
      <c r="F25" s="73">
        <v>6.4</v>
      </c>
      <c r="G25" s="217">
        <v>6.7</v>
      </c>
    </row>
    <row r="26" spans="1:7" x14ac:dyDescent="0.3">
      <c r="A26" s="214" t="s">
        <v>8</v>
      </c>
      <c r="B26" s="68">
        <v>1990</v>
      </c>
      <c r="C26" s="69">
        <v>94.7</v>
      </c>
      <c r="D26" s="70">
        <v>88.4</v>
      </c>
      <c r="E26" s="69">
        <v>93.347412882787793</v>
      </c>
      <c r="F26" s="70">
        <v>6.3</v>
      </c>
      <c r="G26" s="215">
        <v>6.6525871172122493</v>
      </c>
    </row>
    <row r="27" spans="1:7" hidden="1" x14ac:dyDescent="0.3">
      <c r="A27" s="216" t="s">
        <v>9</v>
      </c>
      <c r="B27" s="71">
        <v>1991</v>
      </c>
      <c r="C27" s="72">
        <v>95.3</v>
      </c>
      <c r="D27" s="73">
        <v>89.2</v>
      </c>
      <c r="E27" s="72">
        <v>93.599160545645304</v>
      </c>
      <c r="F27" s="73">
        <v>6.1</v>
      </c>
      <c r="G27" s="217">
        <v>6.4008394543546707</v>
      </c>
    </row>
    <row r="28" spans="1:7" hidden="1" x14ac:dyDescent="0.3">
      <c r="A28" s="216" t="s">
        <v>10</v>
      </c>
      <c r="B28" s="71">
        <v>1991</v>
      </c>
      <c r="C28" s="72">
        <v>95.5</v>
      </c>
      <c r="D28" s="73">
        <v>89.1</v>
      </c>
      <c r="E28" s="72">
        <v>93.298429319371706</v>
      </c>
      <c r="F28" s="73">
        <v>6.4</v>
      </c>
      <c r="G28" s="217">
        <v>6.7015706806282704</v>
      </c>
    </row>
    <row r="29" spans="1:7" x14ac:dyDescent="0.3">
      <c r="A29" s="214" t="s">
        <v>8</v>
      </c>
      <c r="B29" s="68">
        <v>1991</v>
      </c>
      <c r="C29" s="69">
        <v>95.7</v>
      </c>
      <c r="D29" s="70">
        <v>89.4</v>
      </c>
      <c r="E29" s="69">
        <v>93.416927899686499</v>
      </c>
      <c r="F29" s="70">
        <v>6.3</v>
      </c>
      <c r="G29" s="215">
        <v>6.5830721003134807</v>
      </c>
    </row>
    <row r="30" spans="1:7" hidden="1" x14ac:dyDescent="0.3">
      <c r="A30" s="216" t="s">
        <v>9</v>
      </c>
      <c r="B30" s="71">
        <v>1992</v>
      </c>
      <c r="C30" s="72">
        <v>96.6</v>
      </c>
      <c r="D30" s="73">
        <v>90.7</v>
      </c>
      <c r="E30" s="72">
        <v>93.892339544513504</v>
      </c>
      <c r="F30" s="73">
        <v>5.9</v>
      </c>
      <c r="G30" s="217">
        <v>6.1076604554865401</v>
      </c>
    </row>
    <row r="31" spans="1:7" hidden="1" x14ac:dyDescent="0.3">
      <c r="A31" s="216" t="s">
        <v>10</v>
      </c>
      <c r="B31" s="71">
        <v>1992</v>
      </c>
      <c r="C31" s="72">
        <v>96.6</v>
      </c>
      <c r="D31" s="73">
        <v>90.6</v>
      </c>
      <c r="E31" s="72">
        <v>93.788819875776397</v>
      </c>
      <c r="F31" s="73">
        <f t="shared" ref="F31:F69" si="0">C31-D31</f>
        <v>6</v>
      </c>
      <c r="G31" s="217">
        <v>6.2111801242236027</v>
      </c>
    </row>
    <row r="32" spans="1:7" x14ac:dyDescent="0.3">
      <c r="A32" s="214" t="s">
        <v>8</v>
      </c>
      <c r="B32" s="68">
        <v>1992</v>
      </c>
      <c r="C32" s="69">
        <v>97</v>
      </c>
      <c r="D32" s="70">
        <v>91</v>
      </c>
      <c r="E32" s="69">
        <v>93.814432989690701</v>
      </c>
      <c r="F32" s="70">
        <f t="shared" si="0"/>
        <v>6</v>
      </c>
      <c r="G32" s="215">
        <v>6.1855670103092786</v>
      </c>
    </row>
    <row r="33" spans="1:7" hidden="1" x14ac:dyDescent="0.3">
      <c r="A33" s="216" t="s">
        <v>9</v>
      </c>
      <c r="B33" s="71">
        <v>1993</v>
      </c>
      <c r="C33" s="72">
        <v>97.257000000000005</v>
      </c>
      <c r="D33" s="73">
        <v>91.603999999999999</v>
      </c>
      <c r="E33" s="72">
        <v>94.187564905353852</v>
      </c>
      <c r="F33" s="73">
        <f t="shared" si="0"/>
        <v>5.6530000000000058</v>
      </c>
      <c r="G33" s="217">
        <v>5.8124350946461494</v>
      </c>
    </row>
    <row r="34" spans="1:7" hidden="1" x14ac:dyDescent="0.3">
      <c r="A34" s="216" t="s">
        <v>10</v>
      </c>
      <c r="B34" s="71">
        <v>1993</v>
      </c>
      <c r="C34" s="72">
        <v>97.929000000000002</v>
      </c>
      <c r="D34" s="73">
        <v>92.228999999999999</v>
      </c>
      <c r="E34" s="72">
        <v>94.179456545047941</v>
      </c>
      <c r="F34" s="73">
        <f t="shared" si="0"/>
        <v>5.7000000000000028</v>
      </c>
      <c r="G34" s="217">
        <v>5.8205434549520598</v>
      </c>
    </row>
    <row r="35" spans="1:7" x14ac:dyDescent="0.3">
      <c r="A35" s="214" t="s">
        <v>8</v>
      </c>
      <c r="B35" s="68">
        <v>1993</v>
      </c>
      <c r="C35" s="69">
        <v>98.8</v>
      </c>
      <c r="D35" s="70">
        <v>93.036000000000001</v>
      </c>
      <c r="E35" s="69">
        <v>94.165991902834008</v>
      </c>
      <c r="F35" s="70">
        <f t="shared" si="0"/>
        <v>5.7639999999999958</v>
      </c>
      <c r="G35" s="215">
        <v>5.834008097165988</v>
      </c>
    </row>
    <row r="36" spans="1:7" hidden="1" x14ac:dyDescent="0.3">
      <c r="A36" s="216" t="s">
        <v>9</v>
      </c>
      <c r="B36" s="71">
        <v>1994</v>
      </c>
      <c r="C36" s="72">
        <v>98.1</v>
      </c>
      <c r="D36" s="73">
        <v>92.1</v>
      </c>
      <c r="E36" s="72">
        <v>93.883792048929664</v>
      </c>
      <c r="F36" s="73">
        <f t="shared" si="0"/>
        <v>6</v>
      </c>
      <c r="G36" s="217">
        <v>6.1162079510703373</v>
      </c>
    </row>
    <row r="37" spans="1:7" hidden="1" x14ac:dyDescent="0.3">
      <c r="A37" s="216" t="s">
        <v>10</v>
      </c>
      <c r="B37" s="71">
        <v>1994</v>
      </c>
      <c r="C37" s="72">
        <v>98.6</v>
      </c>
      <c r="D37" s="73">
        <v>92.4</v>
      </c>
      <c r="E37" s="72">
        <v>93.711967545638956</v>
      </c>
      <c r="F37" s="73">
        <f t="shared" si="0"/>
        <v>6.1999999999999886</v>
      </c>
      <c r="G37" s="217">
        <v>6.2880324543610433</v>
      </c>
    </row>
    <row r="38" spans="1:7" x14ac:dyDescent="0.3">
      <c r="A38" s="214" t="s">
        <v>8</v>
      </c>
      <c r="B38" s="68">
        <v>1994</v>
      </c>
      <c r="C38" s="69">
        <v>99.846000000000004</v>
      </c>
      <c r="D38" s="70">
        <v>93.694000000000003</v>
      </c>
      <c r="E38" s="69">
        <v>93.838511307413413</v>
      </c>
      <c r="F38" s="70">
        <f t="shared" si="0"/>
        <v>6.152000000000001</v>
      </c>
      <c r="G38" s="215">
        <v>6.1614886925865839</v>
      </c>
    </row>
    <row r="39" spans="1:7" hidden="1" x14ac:dyDescent="0.3">
      <c r="A39" s="216" t="s">
        <v>9</v>
      </c>
      <c r="B39" s="71">
        <v>1995</v>
      </c>
      <c r="C39" s="72">
        <v>99.875</v>
      </c>
      <c r="D39" s="73">
        <v>93.805000000000007</v>
      </c>
      <c r="E39" s="72">
        <v>93.922403003754695</v>
      </c>
      <c r="F39" s="73">
        <f t="shared" si="0"/>
        <v>6.0699999999999932</v>
      </c>
      <c r="G39" s="217">
        <v>6.0775969962453003</v>
      </c>
    </row>
    <row r="40" spans="1:7" hidden="1" x14ac:dyDescent="0.3">
      <c r="A40" s="216" t="s">
        <v>10</v>
      </c>
      <c r="B40" s="71">
        <v>1995</v>
      </c>
      <c r="C40" s="72">
        <v>99.951999999999998</v>
      </c>
      <c r="D40" s="73">
        <v>93.974999999999994</v>
      </c>
      <c r="E40" s="72">
        <v>94.020129662237878</v>
      </c>
      <c r="F40" s="73">
        <f t="shared" si="0"/>
        <v>5.9770000000000039</v>
      </c>
      <c r="G40" s="217">
        <v>5.9798703377621294</v>
      </c>
    </row>
    <row r="41" spans="1:7" x14ac:dyDescent="0.3">
      <c r="A41" s="214" t="s">
        <v>8</v>
      </c>
      <c r="B41" s="68">
        <v>1995</v>
      </c>
      <c r="C41" s="69">
        <v>100.399</v>
      </c>
      <c r="D41" s="70">
        <v>94.233000000000004</v>
      </c>
      <c r="E41" s="69">
        <v>93.858504566778549</v>
      </c>
      <c r="F41" s="70">
        <f t="shared" si="0"/>
        <v>6.1659999999999968</v>
      </c>
      <c r="G41" s="215">
        <v>6.1414954332214426</v>
      </c>
    </row>
    <row r="42" spans="1:7" hidden="1" x14ac:dyDescent="0.3">
      <c r="A42" s="216" t="s">
        <v>9</v>
      </c>
      <c r="B42" s="71">
        <v>1996</v>
      </c>
      <c r="C42" s="72">
        <v>100.64400000000001</v>
      </c>
      <c r="D42" s="73">
        <v>94.427000000000007</v>
      </c>
      <c r="E42" s="72">
        <v>93.822781288502043</v>
      </c>
      <c r="F42" s="73">
        <f t="shared" si="0"/>
        <v>6.2169999999999987</v>
      </c>
      <c r="G42" s="217">
        <v>6.177218711497952</v>
      </c>
    </row>
    <row r="43" spans="1:7" hidden="1" x14ac:dyDescent="0.3">
      <c r="A43" s="216" t="s">
        <v>10</v>
      </c>
      <c r="B43" s="71">
        <v>1996</v>
      </c>
      <c r="C43" s="72">
        <v>101.167</v>
      </c>
      <c r="D43" s="73">
        <v>95.024000000000001</v>
      </c>
      <c r="E43" s="72">
        <v>93.927861852185003</v>
      </c>
      <c r="F43" s="73">
        <f t="shared" si="0"/>
        <v>6.1430000000000007</v>
      </c>
      <c r="G43" s="217">
        <v>6.0721381478150001</v>
      </c>
    </row>
    <row r="44" spans="1:7" x14ac:dyDescent="0.3">
      <c r="A44" s="214" t="s">
        <v>8</v>
      </c>
      <c r="B44" s="68">
        <v>1996</v>
      </c>
      <c r="C44" s="69">
        <v>101.28400000000001</v>
      </c>
      <c r="D44" s="70">
        <v>95.128</v>
      </c>
      <c r="E44" s="69">
        <v>93.92204099364163</v>
      </c>
      <c r="F44" s="70">
        <f t="shared" si="0"/>
        <v>6.1560000000000059</v>
      </c>
      <c r="G44" s="215">
        <v>6.0779590063583644</v>
      </c>
    </row>
    <row r="45" spans="1:7" hidden="1" x14ac:dyDescent="0.3">
      <c r="A45" s="216" t="s">
        <v>9</v>
      </c>
      <c r="B45" s="71">
        <v>1997</v>
      </c>
      <c r="C45" s="72">
        <v>101.97199999999999</v>
      </c>
      <c r="D45" s="73">
        <v>95.781999999999996</v>
      </c>
      <c r="E45" s="72">
        <v>93.929706193857143</v>
      </c>
      <c r="F45" s="73">
        <f t="shared" si="0"/>
        <v>6.1899999999999977</v>
      </c>
      <c r="G45" s="217">
        <v>6.0702938061428613</v>
      </c>
    </row>
    <row r="46" spans="1:7" hidden="1" x14ac:dyDescent="0.3">
      <c r="A46" s="216" t="s">
        <v>10</v>
      </c>
      <c r="B46" s="71">
        <v>1997</v>
      </c>
      <c r="C46" s="72">
        <v>102.28700000000001</v>
      </c>
      <c r="D46" s="73">
        <v>96.091999999999999</v>
      </c>
      <c r="E46" s="72">
        <v>93.943511883230514</v>
      </c>
      <c r="F46" s="73">
        <f t="shared" si="0"/>
        <v>6.1950000000000074</v>
      </c>
      <c r="G46" s="217">
        <v>6.0564881167694891</v>
      </c>
    </row>
    <row r="47" spans="1:7" x14ac:dyDescent="0.3">
      <c r="A47" s="214" t="s">
        <v>8</v>
      </c>
      <c r="B47" s="68">
        <v>1997</v>
      </c>
      <c r="C47" s="69">
        <v>102.80500000000001</v>
      </c>
      <c r="D47" s="70">
        <v>96.472999999999999</v>
      </c>
      <c r="E47" s="69">
        <v>93.840766499683852</v>
      </c>
      <c r="F47" s="70">
        <f t="shared" si="0"/>
        <v>6.3320000000000078</v>
      </c>
      <c r="G47" s="215">
        <v>6.15923350031614</v>
      </c>
    </row>
    <row r="48" spans="1:7" hidden="1" x14ac:dyDescent="0.3">
      <c r="A48" s="216" t="s">
        <v>9</v>
      </c>
      <c r="B48" s="71">
        <v>1998</v>
      </c>
      <c r="C48" s="72">
        <v>103.43</v>
      </c>
      <c r="D48" s="73">
        <v>97.373999999999995</v>
      </c>
      <c r="E48" s="72">
        <v>94.144832253698141</v>
      </c>
      <c r="F48" s="73">
        <f t="shared" si="0"/>
        <v>6.0560000000000116</v>
      </c>
      <c r="G48" s="217">
        <v>5.8551677463018574</v>
      </c>
    </row>
    <row r="49" spans="1:7" hidden="1" x14ac:dyDescent="0.3">
      <c r="A49" s="216" t="s">
        <v>10</v>
      </c>
      <c r="B49" s="71">
        <v>1998</v>
      </c>
      <c r="C49" s="72">
        <v>103.41</v>
      </c>
      <c r="D49" s="73">
        <v>97.31</v>
      </c>
      <c r="E49" s="72">
        <v>94.101150759114219</v>
      </c>
      <c r="F49" s="73">
        <f t="shared" si="0"/>
        <v>6.0999999999999943</v>
      </c>
      <c r="G49" s="217">
        <v>5.8988492408857889</v>
      </c>
    </row>
    <row r="50" spans="1:7" x14ac:dyDescent="0.3">
      <c r="A50" s="214" t="s">
        <v>8</v>
      </c>
      <c r="B50" s="68">
        <v>1998</v>
      </c>
      <c r="C50" s="69">
        <v>104.07</v>
      </c>
      <c r="D50" s="70">
        <v>98.001000000000005</v>
      </c>
      <c r="E50" s="69">
        <v>94.168348227154809</v>
      </c>
      <c r="F50" s="70">
        <f t="shared" si="0"/>
        <v>6.0689999999999884</v>
      </c>
      <c r="G50" s="215">
        <v>5.8316517728451895</v>
      </c>
    </row>
    <row r="51" spans="1:7" hidden="1" x14ac:dyDescent="0.3">
      <c r="A51" s="216" t="s">
        <v>9</v>
      </c>
      <c r="B51" s="71">
        <v>1999</v>
      </c>
      <c r="C51" s="72">
        <v>104.782</v>
      </c>
      <c r="D51" s="73">
        <v>98.513000000000005</v>
      </c>
      <c r="E51" s="72">
        <v>94.017102174037532</v>
      </c>
      <c r="F51" s="73">
        <f t="shared" si="0"/>
        <v>6.2689999999999912</v>
      </c>
      <c r="G51" s="217">
        <v>5.9828978259624659</v>
      </c>
    </row>
    <row r="52" spans="1:7" hidden="1" x14ac:dyDescent="0.3">
      <c r="A52" s="216" t="s">
        <v>10</v>
      </c>
      <c r="B52" s="71">
        <v>1999</v>
      </c>
      <c r="C52" s="72">
        <v>105.05200000000001</v>
      </c>
      <c r="D52" s="73">
        <v>99.180999999999997</v>
      </c>
      <c r="E52" s="72">
        <v>94.411339146327521</v>
      </c>
      <c r="F52" s="73">
        <f t="shared" si="0"/>
        <v>5.8710000000000093</v>
      </c>
      <c r="G52" s="217">
        <v>5.5886608536724749</v>
      </c>
    </row>
    <row r="53" spans="1:7" x14ac:dyDescent="0.3">
      <c r="A53" s="214" t="s">
        <v>8</v>
      </c>
      <c r="B53" s="68">
        <v>1999</v>
      </c>
      <c r="C53" s="69">
        <v>105.381</v>
      </c>
      <c r="D53" s="70">
        <v>99.114000000000004</v>
      </c>
      <c r="E53" s="69">
        <v>94.053007657926955</v>
      </c>
      <c r="F53" s="70">
        <f t="shared" si="0"/>
        <v>6.2669999999999959</v>
      </c>
      <c r="G53" s="215">
        <v>5.9469923420730453</v>
      </c>
    </row>
    <row r="54" spans="1:7" hidden="1" x14ac:dyDescent="0.3">
      <c r="A54" s="216" t="s">
        <v>9</v>
      </c>
      <c r="B54" s="71">
        <v>2000</v>
      </c>
      <c r="C54" s="72">
        <v>105.34699999999999</v>
      </c>
      <c r="D54" s="73">
        <v>99.644000000000005</v>
      </c>
      <c r="E54" s="72">
        <v>94.586461883110118</v>
      </c>
      <c r="F54" s="73">
        <f t="shared" si="0"/>
        <v>5.7029999999999887</v>
      </c>
      <c r="G54" s="217">
        <v>5.4135381168898871</v>
      </c>
    </row>
    <row r="55" spans="1:7" hidden="1" x14ac:dyDescent="0.3">
      <c r="A55" s="216" t="s">
        <v>10</v>
      </c>
      <c r="B55" s="71">
        <v>2000</v>
      </c>
      <c r="C55" s="72">
        <v>105.75700000000001</v>
      </c>
      <c r="D55" s="73">
        <v>99.825999999999993</v>
      </c>
      <c r="E55" s="72">
        <v>94.391860586060488</v>
      </c>
      <c r="F55" s="73">
        <f t="shared" si="0"/>
        <v>5.9310000000000116</v>
      </c>
      <c r="G55" s="217">
        <v>5.6081394139395133</v>
      </c>
    </row>
    <row r="56" spans="1:7" x14ac:dyDescent="0.3">
      <c r="A56" s="214" t="s">
        <v>8</v>
      </c>
      <c r="B56" s="68">
        <v>2000</v>
      </c>
      <c r="C56" s="69">
        <v>106.473</v>
      </c>
      <c r="D56" s="70">
        <v>100.181</v>
      </c>
      <c r="E56" s="69">
        <v>94.090520601467048</v>
      </c>
      <c r="F56" s="70">
        <f t="shared" si="0"/>
        <v>6.2920000000000016</v>
      </c>
      <c r="G56" s="215">
        <v>5.9094793985329632</v>
      </c>
    </row>
    <row r="57" spans="1:7" hidden="1" x14ac:dyDescent="0.3">
      <c r="A57" s="216" t="s">
        <v>9</v>
      </c>
      <c r="B57" s="71">
        <v>2001</v>
      </c>
      <c r="C57" s="72">
        <v>106.959</v>
      </c>
      <c r="D57" s="73">
        <v>101.133</v>
      </c>
      <c r="E57" s="72">
        <v>94.553053039014941</v>
      </c>
      <c r="F57" s="73">
        <f t="shared" si="0"/>
        <v>5.8260000000000076</v>
      </c>
      <c r="G57" s="217">
        <v>5.4469469609850574</v>
      </c>
    </row>
    <row r="58" spans="1:7" hidden="1" x14ac:dyDescent="0.3">
      <c r="A58" s="216" t="s">
        <v>10</v>
      </c>
      <c r="B58" s="71">
        <v>2001</v>
      </c>
      <c r="C58" s="72">
        <v>106.867</v>
      </c>
      <c r="D58" s="73">
        <v>101.676</v>
      </c>
      <c r="E58" s="72">
        <v>95.142560378788588</v>
      </c>
      <c r="F58" s="73">
        <f t="shared" si="0"/>
        <v>5.1910000000000025</v>
      </c>
      <c r="G58" s="217">
        <v>4.8574396212114141</v>
      </c>
    </row>
    <row r="59" spans="1:7" x14ac:dyDescent="0.3">
      <c r="A59" s="214" t="s">
        <v>8</v>
      </c>
      <c r="B59" s="68">
        <v>2001</v>
      </c>
      <c r="C59" s="69">
        <v>107.687</v>
      </c>
      <c r="D59" s="70">
        <v>102.18300000000001</v>
      </c>
      <c r="E59" s="69">
        <v>94.888890952482669</v>
      </c>
      <c r="F59" s="70">
        <f t="shared" si="0"/>
        <v>5.5039999999999907</v>
      </c>
      <c r="G59" s="215">
        <v>5.111109047517334</v>
      </c>
    </row>
    <row r="60" spans="1:7" hidden="1" x14ac:dyDescent="0.3">
      <c r="A60" s="216" t="s">
        <v>9</v>
      </c>
      <c r="B60" s="71">
        <v>2002</v>
      </c>
      <c r="C60" s="72">
        <v>108.261</v>
      </c>
      <c r="D60" s="73">
        <v>103.43600000000001</v>
      </c>
      <c r="E60" s="72">
        <v>95.543178060428048</v>
      </c>
      <c r="F60" s="73">
        <f t="shared" si="0"/>
        <v>4.8249999999999886</v>
      </c>
      <c r="G60" s="217">
        <v>4.4568219395719497</v>
      </c>
    </row>
    <row r="61" spans="1:7" hidden="1" x14ac:dyDescent="0.3">
      <c r="A61" s="216" t="s">
        <v>10</v>
      </c>
      <c r="B61" s="71">
        <v>2002</v>
      </c>
      <c r="C61" s="72">
        <v>108.508</v>
      </c>
      <c r="D61" s="73">
        <v>103.212</v>
      </c>
      <c r="E61" s="72">
        <v>95.119253879898253</v>
      </c>
      <c r="F61" s="73">
        <f t="shared" si="0"/>
        <v>5.2959999999999923</v>
      </c>
      <c r="G61" s="217">
        <v>4.8807461201017368</v>
      </c>
    </row>
    <row r="62" spans="1:7" x14ac:dyDescent="0.3">
      <c r="A62" s="214" t="s">
        <v>8</v>
      </c>
      <c r="B62" s="68">
        <v>2002</v>
      </c>
      <c r="C62" s="69">
        <v>109.032</v>
      </c>
      <c r="D62" s="70">
        <v>103.96</v>
      </c>
      <c r="E62" s="69">
        <v>95.348154670188563</v>
      </c>
      <c r="F62" s="70">
        <f t="shared" si="0"/>
        <v>5.0720000000000027</v>
      </c>
      <c r="G62" s="215">
        <v>4.6518453298114339</v>
      </c>
    </row>
    <row r="63" spans="1:7" hidden="1" x14ac:dyDescent="0.3">
      <c r="A63" s="216" t="s">
        <v>9</v>
      </c>
      <c r="B63" s="71">
        <v>2003</v>
      </c>
      <c r="C63" s="72">
        <v>112.108</v>
      </c>
      <c r="D63" s="73">
        <v>107.09699999999999</v>
      </c>
      <c r="E63" s="72">
        <v>95.530203018517852</v>
      </c>
      <c r="F63" s="73">
        <f t="shared" si="0"/>
        <v>5.0110000000000099</v>
      </c>
      <c r="G63" s="217">
        <v>4.4697969814821503</v>
      </c>
    </row>
    <row r="64" spans="1:7" hidden="1" x14ac:dyDescent="0.3">
      <c r="A64" s="216" t="s">
        <v>10</v>
      </c>
      <c r="B64" s="71">
        <v>2003</v>
      </c>
      <c r="C64" s="72">
        <v>112.117</v>
      </c>
      <c r="D64" s="73">
        <v>106.776</v>
      </c>
      <c r="E64" s="72">
        <v>95.236226442020381</v>
      </c>
      <c r="F64" s="73">
        <f t="shared" si="0"/>
        <v>5.3410000000000082</v>
      </c>
      <c r="G64" s="217">
        <v>4.7637735579796177</v>
      </c>
    </row>
    <row r="65" spans="1:7" x14ac:dyDescent="0.3">
      <c r="A65" s="214" t="s">
        <v>8</v>
      </c>
      <c r="B65" s="68">
        <v>2003</v>
      </c>
      <c r="C65" s="69">
        <v>113.105</v>
      </c>
      <c r="D65" s="70">
        <v>107.092</v>
      </c>
      <c r="E65" s="69">
        <v>94.683700985809637</v>
      </c>
      <c r="F65" s="70">
        <f t="shared" si="0"/>
        <v>6.0130000000000052</v>
      </c>
      <c r="G65" s="215">
        <v>5.316299014190359</v>
      </c>
    </row>
    <row r="66" spans="1:7" hidden="1" x14ac:dyDescent="0.3">
      <c r="A66" s="216" t="s">
        <v>9</v>
      </c>
      <c r="B66" s="71">
        <v>2004</v>
      </c>
      <c r="C66" s="72">
        <v>112.94499999999999</v>
      </c>
      <c r="D66" s="73">
        <v>106.408</v>
      </c>
      <c r="E66" s="72">
        <v>94.212227190225335</v>
      </c>
      <c r="F66" s="73">
        <f t="shared" si="0"/>
        <v>6.5369999999999919</v>
      </c>
      <c r="G66" s="217">
        <v>5.7877728097746619</v>
      </c>
    </row>
    <row r="67" spans="1:7" hidden="1" x14ac:dyDescent="0.3">
      <c r="A67" s="216" t="s">
        <v>10</v>
      </c>
      <c r="B67" s="71">
        <v>2004</v>
      </c>
      <c r="C67" s="72">
        <v>113.53</v>
      </c>
      <c r="D67" s="73">
        <v>106.455</v>
      </c>
      <c r="E67" s="72">
        <v>93.768167004316041</v>
      </c>
      <c r="F67" s="73">
        <f t="shared" si="0"/>
        <v>7.0750000000000028</v>
      </c>
      <c r="G67" s="217">
        <v>6.2318329956839627</v>
      </c>
    </row>
    <row r="68" spans="1:7" x14ac:dyDescent="0.3">
      <c r="A68" s="214" t="s">
        <v>8</v>
      </c>
      <c r="B68" s="68">
        <v>2004</v>
      </c>
      <c r="C68" s="69">
        <v>113.76300000000001</v>
      </c>
      <c r="D68" s="70">
        <v>106.357</v>
      </c>
      <c r="E68" s="69">
        <v>93.489974772113953</v>
      </c>
      <c r="F68" s="70">
        <f t="shared" si="0"/>
        <v>7.4060000000000059</v>
      </c>
      <c r="G68" s="215">
        <v>6.5100252278860484</v>
      </c>
    </row>
    <row r="69" spans="1:7" hidden="1" x14ac:dyDescent="0.3">
      <c r="A69" s="216" t="s">
        <v>9</v>
      </c>
      <c r="B69" s="71">
        <v>2005</v>
      </c>
      <c r="C69" s="72">
        <v>114.5</v>
      </c>
      <c r="D69" s="73">
        <v>105.8</v>
      </c>
      <c r="E69" s="72">
        <v>92.4</v>
      </c>
      <c r="F69" s="73">
        <f t="shared" si="0"/>
        <v>8.7000000000000028</v>
      </c>
      <c r="G69" s="217">
        <v>7.6</v>
      </c>
    </row>
    <row r="70" spans="1:7" hidden="1" x14ac:dyDescent="0.3">
      <c r="A70" s="216" t="s">
        <v>10</v>
      </c>
      <c r="B70" s="71">
        <v>2005</v>
      </c>
      <c r="C70" s="72">
        <v>114.4</v>
      </c>
      <c r="D70" s="73">
        <v>107.5</v>
      </c>
      <c r="E70" s="72">
        <v>94</v>
      </c>
      <c r="F70" s="73">
        <v>6.8</v>
      </c>
      <c r="G70" s="217">
        <v>6</v>
      </c>
    </row>
    <row r="71" spans="1:7" x14ac:dyDescent="0.3">
      <c r="A71" s="214" t="s">
        <v>8</v>
      </c>
      <c r="B71" s="68">
        <v>2005</v>
      </c>
      <c r="C71" s="69">
        <v>115.17400000000001</v>
      </c>
      <c r="D71" s="70">
        <v>106.976</v>
      </c>
      <c r="E71" s="69">
        <v>92.882074079219251</v>
      </c>
      <c r="F71" s="70">
        <f t="shared" ref="F71:F96" si="1">C71-D71</f>
        <v>8.1980000000000075</v>
      </c>
      <c r="G71" s="215">
        <v>7.1179259207807375</v>
      </c>
    </row>
    <row r="72" spans="1:7" hidden="1" x14ac:dyDescent="0.3">
      <c r="A72" s="216" t="s">
        <v>9</v>
      </c>
      <c r="B72" s="71">
        <v>2006</v>
      </c>
      <c r="C72" s="72">
        <v>115.535</v>
      </c>
      <c r="D72" s="73">
        <v>107.18</v>
      </c>
      <c r="E72" s="72">
        <v>92.768425152551188</v>
      </c>
      <c r="F72" s="73">
        <f t="shared" si="1"/>
        <v>8.3549999999999898</v>
      </c>
      <c r="G72" s="217">
        <v>7.2315748474488171</v>
      </c>
    </row>
    <row r="73" spans="1:7" hidden="1" x14ac:dyDescent="0.3">
      <c r="A73" s="216" t="s">
        <v>10</v>
      </c>
      <c r="B73" s="71">
        <v>2006</v>
      </c>
      <c r="C73" s="72">
        <v>116.232</v>
      </c>
      <c r="D73" s="73">
        <v>109.93600000000001</v>
      </c>
      <c r="E73" s="72">
        <v>94.58324729850645</v>
      </c>
      <c r="F73" s="73">
        <f t="shared" si="1"/>
        <v>6.2959999999999923</v>
      </c>
      <c r="G73" s="217">
        <v>5.4167527014935581</v>
      </c>
    </row>
    <row r="74" spans="1:7" x14ac:dyDescent="0.3">
      <c r="A74" s="214" t="s">
        <v>8</v>
      </c>
      <c r="B74" s="68">
        <v>2006</v>
      </c>
      <c r="C74" s="69">
        <v>116.39100000000001</v>
      </c>
      <c r="D74" s="70">
        <v>108.759</v>
      </c>
      <c r="E74" s="69">
        <v>93.442791968451161</v>
      </c>
      <c r="F74" s="70">
        <f t="shared" si="1"/>
        <v>7.632000000000005</v>
      </c>
      <c r="G74" s="215">
        <v>6.5572080315488348</v>
      </c>
    </row>
    <row r="75" spans="1:7" hidden="1" x14ac:dyDescent="0.3">
      <c r="A75" s="216" t="s">
        <v>9</v>
      </c>
      <c r="B75" s="71">
        <v>2007</v>
      </c>
      <c r="C75" s="72">
        <v>117.133</v>
      </c>
      <c r="D75" s="73">
        <v>110.767</v>
      </c>
      <c r="E75" s="72">
        <v>94.565152433558424</v>
      </c>
      <c r="F75" s="73">
        <f t="shared" si="1"/>
        <v>6.3659999999999997</v>
      </c>
      <c r="G75" s="217">
        <v>5.4348475664415661</v>
      </c>
    </row>
    <row r="76" spans="1:7" hidden="1" x14ac:dyDescent="0.3">
      <c r="A76" s="216" t="s">
        <v>10</v>
      </c>
      <c r="B76" s="71">
        <v>2007</v>
      </c>
      <c r="C76" s="72">
        <v>117.67700000000001</v>
      </c>
      <c r="D76" s="73">
        <v>111.744</v>
      </c>
      <c r="E76" s="72">
        <v>94.958233129668486</v>
      </c>
      <c r="F76" s="73">
        <f t="shared" si="1"/>
        <v>5.9330000000000069</v>
      </c>
      <c r="G76" s="217">
        <v>5.0417668703315064</v>
      </c>
    </row>
    <row r="77" spans="1:7" x14ac:dyDescent="0.3">
      <c r="A77" s="214" t="s">
        <v>8</v>
      </c>
      <c r="B77" s="68">
        <v>2007</v>
      </c>
      <c r="C77" s="69">
        <v>118.185</v>
      </c>
      <c r="D77" s="70">
        <v>112.167</v>
      </c>
      <c r="E77" s="69">
        <v>94.9079832466049</v>
      </c>
      <c r="F77" s="70">
        <f t="shared" si="1"/>
        <v>6.0180000000000007</v>
      </c>
      <c r="G77" s="215">
        <v>5.0920167533951011</v>
      </c>
    </row>
    <row r="78" spans="1:7" hidden="1" x14ac:dyDescent="0.3">
      <c r="A78" s="216" t="s">
        <v>9</v>
      </c>
      <c r="B78" s="71">
        <v>2008</v>
      </c>
      <c r="C78" s="72">
        <v>117.83</v>
      </c>
      <c r="D78" s="73">
        <v>112.19499999999999</v>
      </c>
      <c r="E78" s="72">
        <v>95.217686497496388</v>
      </c>
      <c r="F78" s="73">
        <f t="shared" si="1"/>
        <v>5.6350000000000051</v>
      </c>
      <c r="G78" s="217">
        <v>4.7823135025036114</v>
      </c>
    </row>
    <row r="79" spans="1:7" hidden="1" x14ac:dyDescent="0.3">
      <c r="A79" s="216" t="s">
        <v>10</v>
      </c>
      <c r="B79" s="71">
        <v>2008</v>
      </c>
      <c r="C79" s="72">
        <v>118.01900000000001</v>
      </c>
      <c r="D79" s="73">
        <v>112.551</v>
      </c>
      <c r="E79" s="72">
        <v>95.366847710961792</v>
      </c>
      <c r="F79" s="73">
        <f t="shared" si="1"/>
        <v>5.4680000000000035</v>
      </c>
      <c r="G79" s="217">
        <v>4.6331522890382084</v>
      </c>
    </row>
    <row r="80" spans="1:7" x14ac:dyDescent="0.3">
      <c r="A80" s="214" t="s">
        <v>8</v>
      </c>
      <c r="B80" s="68">
        <v>2008</v>
      </c>
      <c r="C80" s="69">
        <v>118.572</v>
      </c>
      <c r="D80" s="70">
        <v>112.682</v>
      </c>
      <c r="E80" s="69">
        <v>95.032554059980441</v>
      </c>
      <c r="F80" s="70">
        <f t="shared" si="1"/>
        <v>5.8900000000000006</v>
      </c>
      <c r="G80" s="215">
        <v>4.9674459400195667</v>
      </c>
    </row>
    <row r="81" spans="1:7" hidden="1" x14ac:dyDescent="0.3">
      <c r="A81" s="216" t="s">
        <v>9</v>
      </c>
      <c r="B81" s="71">
        <v>2009</v>
      </c>
      <c r="C81" s="72">
        <v>118.38200000000001</v>
      </c>
      <c r="D81" s="73">
        <v>113.22</v>
      </c>
      <c r="E81" s="72">
        <v>95.639539794901253</v>
      </c>
      <c r="F81" s="73">
        <f t="shared" si="1"/>
        <v>5.1620000000000061</v>
      </c>
      <c r="G81" s="217">
        <v>4.3604602050987529</v>
      </c>
    </row>
    <row r="82" spans="1:7" hidden="1" x14ac:dyDescent="0.3">
      <c r="A82" s="216" t="s">
        <v>10</v>
      </c>
      <c r="B82" s="71">
        <v>2009</v>
      </c>
      <c r="C82" s="72">
        <v>118.369</v>
      </c>
      <c r="D82" s="73">
        <v>113.304</v>
      </c>
      <c r="E82" s="72">
        <v>95.721008034198135</v>
      </c>
      <c r="F82" s="73">
        <f t="shared" si="1"/>
        <v>5.0649999999999977</v>
      </c>
      <c r="G82" s="217">
        <v>4.2789919658018549</v>
      </c>
    </row>
    <row r="83" spans="1:7" x14ac:dyDescent="0.3">
      <c r="A83" s="214" t="s">
        <v>8</v>
      </c>
      <c r="B83" s="68">
        <v>2009</v>
      </c>
      <c r="C83" s="69">
        <v>119.152</v>
      </c>
      <c r="D83" s="70">
        <v>114.038</v>
      </c>
      <c r="E83" s="69">
        <v>95.708003222774266</v>
      </c>
      <c r="F83" s="70">
        <f t="shared" si="1"/>
        <v>5.1140000000000043</v>
      </c>
      <c r="G83" s="215">
        <v>4.2919967772257328</v>
      </c>
    </row>
    <row r="84" spans="1:7" hidden="1" x14ac:dyDescent="0.3">
      <c r="A84" s="216" t="s">
        <v>9</v>
      </c>
      <c r="B84" s="71">
        <v>2010</v>
      </c>
      <c r="C84" s="72">
        <v>118.27800000000001</v>
      </c>
      <c r="D84" s="73">
        <v>113.58199999999999</v>
      </c>
      <c r="E84" s="72">
        <v>96.029692757740222</v>
      </c>
      <c r="F84" s="73">
        <f t="shared" si="1"/>
        <v>4.6960000000000122</v>
      </c>
      <c r="G84" s="217">
        <v>3.9703072422597714</v>
      </c>
    </row>
    <row r="85" spans="1:7" hidden="1" x14ac:dyDescent="0.3">
      <c r="A85" s="216" t="s">
        <v>10</v>
      </c>
      <c r="B85" s="71">
        <v>2010</v>
      </c>
      <c r="C85" s="72">
        <v>118.3</v>
      </c>
      <c r="D85" s="73">
        <v>113.512</v>
      </c>
      <c r="E85" s="72">
        <v>95.952662721893489</v>
      </c>
      <c r="F85" s="73">
        <f t="shared" si="1"/>
        <v>4.7879999999999967</v>
      </c>
      <c r="G85" s="217">
        <v>4.0473372781065065</v>
      </c>
    </row>
    <row r="86" spans="1:7" x14ac:dyDescent="0.3">
      <c r="A86" s="214" t="s">
        <v>8</v>
      </c>
      <c r="B86" s="68">
        <v>2010</v>
      </c>
      <c r="C86" s="69">
        <v>119.4</v>
      </c>
      <c r="D86" s="70">
        <v>114</v>
      </c>
      <c r="E86" s="69">
        <v>95.477386934673362</v>
      </c>
      <c r="F86" s="70">
        <f t="shared" si="1"/>
        <v>5.4000000000000057</v>
      </c>
      <c r="G86" s="215">
        <v>4.5226130653266372</v>
      </c>
    </row>
    <row r="87" spans="1:7" hidden="1" x14ac:dyDescent="0.3">
      <c r="A87" s="216" t="s">
        <v>9</v>
      </c>
      <c r="B87" s="71">
        <v>2011</v>
      </c>
      <c r="C87" s="72">
        <v>119.8</v>
      </c>
      <c r="D87" s="73">
        <v>114.9</v>
      </c>
      <c r="E87" s="72">
        <v>95.909849749582648</v>
      </c>
      <c r="F87" s="73">
        <f t="shared" si="1"/>
        <v>4.8999999999999915</v>
      </c>
      <c r="G87" s="217">
        <v>4.0901502504173548</v>
      </c>
    </row>
    <row r="88" spans="1:7" hidden="1" x14ac:dyDescent="0.3">
      <c r="A88" s="216" t="s">
        <v>10</v>
      </c>
      <c r="B88" s="71">
        <v>2011</v>
      </c>
      <c r="C88" s="72">
        <v>119.3</v>
      </c>
      <c r="D88" s="73">
        <v>114.1</v>
      </c>
      <c r="E88" s="72">
        <v>95.641240569991609</v>
      </c>
      <c r="F88" s="73">
        <f t="shared" si="1"/>
        <v>5.2000000000000028</v>
      </c>
      <c r="G88" s="217">
        <v>4.3587594300083845</v>
      </c>
    </row>
    <row r="89" spans="1:7" x14ac:dyDescent="0.3">
      <c r="A89" s="214" t="s">
        <v>8</v>
      </c>
      <c r="B89" s="68">
        <v>2011</v>
      </c>
      <c r="C89" s="69">
        <v>119.7</v>
      </c>
      <c r="D89" s="70">
        <v>114.4</v>
      </c>
      <c r="E89" s="69">
        <f>100*D89/C89</f>
        <v>95.572263993316625</v>
      </c>
      <c r="F89" s="70">
        <f t="shared" si="1"/>
        <v>5.2999999999999972</v>
      </c>
      <c r="G89" s="215">
        <f t="shared" ref="G89:G96" si="2">100-E89</f>
        <v>4.4277360066833751</v>
      </c>
    </row>
    <row r="90" spans="1:7" hidden="1" x14ac:dyDescent="0.3">
      <c r="A90" s="216" t="s">
        <v>9</v>
      </c>
      <c r="B90" s="71">
        <v>2012</v>
      </c>
      <c r="C90" s="72">
        <v>121.9</v>
      </c>
      <c r="D90" s="73">
        <v>117</v>
      </c>
      <c r="E90" s="72">
        <f>100*D90/C90</f>
        <v>95.980311730926985</v>
      </c>
      <c r="F90" s="73">
        <f t="shared" si="1"/>
        <v>4.9000000000000057</v>
      </c>
      <c r="G90" s="217">
        <f t="shared" si="2"/>
        <v>4.0196882690730149</v>
      </c>
    </row>
    <row r="91" spans="1:7" hidden="1" x14ac:dyDescent="0.3">
      <c r="A91" s="216" t="s">
        <v>10</v>
      </c>
      <c r="B91" s="71">
        <v>2012</v>
      </c>
      <c r="C91" s="72">
        <v>121.7</v>
      </c>
      <c r="D91" s="73">
        <v>117</v>
      </c>
      <c r="E91" s="72">
        <f>100*D91/C91</f>
        <v>96.138044371405087</v>
      </c>
      <c r="F91" s="73">
        <f t="shared" si="1"/>
        <v>4.7000000000000028</v>
      </c>
      <c r="G91" s="217">
        <f t="shared" si="2"/>
        <v>3.861955628594913</v>
      </c>
    </row>
    <row r="92" spans="1:7" x14ac:dyDescent="0.3">
      <c r="A92" s="214" t="s">
        <v>8</v>
      </c>
      <c r="B92" s="68">
        <v>2012</v>
      </c>
      <c r="C92" s="69">
        <v>122</v>
      </c>
      <c r="D92" s="70">
        <v>116.9</v>
      </c>
      <c r="E92" s="69">
        <v>95.8</v>
      </c>
      <c r="F92" s="70">
        <f t="shared" si="1"/>
        <v>5.0999999999999943</v>
      </c>
      <c r="G92" s="215">
        <f t="shared" si="2"/>
        <v>4.2000000000000028</v>
      </c>
    </row>
    <row r="93" spans="1:7" hidden="1" x14ac:dyDescent="0.3">
      <c r="A93" s="216" t="s">
        <v>9</v>
      </c>
      <c r="B93" s="71">
        <v>2013</v>
      </c>
      <c r="C93" s="72">
        <v>123.3</v>
      </c>
      <c r="D93" s="73">
        <v>118.3</v>
      </c>
      <c r="E93" s="72">
        <v>96</v>
      </c>
      <c r="F93" s="73">
        <f t="shared" si="1"/>
        <v>5</v>
      </c>
      <c r="G93" s="217">
        <f t="shared" si="2"/>
        <v>4</v>
      </c>
    </row>
    <row r="94" spans="1:7" hidden="1" x14ac:dyDescent="0.3">
      <c r="A94" s="216" t="s">
        <v>10</v>
      </c>
      <c r="B94" s="71">
        <v>2013</v>
      </c>
      <c r="C94" s="72">
        <v>123.1</v>
      </c>
      <c r="D94" s="73">
        <v>118.3</v>
      </c>
      <c r="E94" s="72">
        <f>100*D94/C94</f>
        <v>96.100731112916336</v>
      </c>
      <c r="F94" s="73">
        <f t="shared" si="1"/>
        <v>4.7999999999999972</v>
      </c>
      <c r="G94" s="217">
        <f t="shared" si="2"/>
        <v>3.8992688870836645</v>
      </c>
    </row>
    <row r="95" spans="1:7" x14ac:dyDescent="0.3">
      <c r="A95" s="214" t="s">
        <v>8</v>
      </c>
      <c r="B95" s="68">
        <v>2013</v>
      </c>
      <c r="C95" s="69">
        <v>123.7</v>
      </c>
      <c r="D95" s="70">
        <v>118.4</v>
      </c>
      <c r="E95" s="69">
        <f>100*D95/C95</f>
        <v>95.715440582053347</v>
      </c>
      <c r="F95" s="70">
        <f t="shared" si="1"/>
        <v>5.2999999999999972</v>
      </c>
      <c r="G95" s="215">
        <f t="shared" si="2"/>
        <v>4.2845594179466531</v>
      </c>
    </row>
    <row r="96" spans="1:7" hidden="1" x14ac:dyDescent="0.3">
      <c r="A96" s="216" t="s">
        <v>9</v>
      </c>
      <c r="B96" s="71">
        <v>2014</v>
      </c>
      <c r="C96" s="72">
        <v>124.2</v>
      </c>
      <c r="D96" s="73">
        <v>119.5</v>
      </c>
      <c r="E96" s="72">
        <v>96.3</v>
      </c>
      <c r="F96" s="73">
        <f t="shared" si="1"/>
        <v>4.7000000000000028</v>
      </c>
      <c r="G96" s="217">
        <f t="shared" si="2"/>
        <v>3.7000000000000028</v>
      </c>
    </row>
    <row r="97" spans="1:8" hidden="1" x14ac:dyDescent="0.3">
      <c r="A97" s="216" t="s">
        <v>10</v>
      </c>
      <c r="B97" s="71">
        <v>2014</v>
      </c>
      <c r="C97" s="72">
        <v>123.9</v>
      </c>
      <c r="D97" s="73">
        <v>119</v>
      </c>
      <c r="E97" s="72">
        <v>96</v>
      </c>
      <c r="F97" s="73">
        <v>4.9000000000000057</v>
      </c>
      <c r="G97" s="217">
        <v>3.9548022598870034</v>
      </c>
    </row>
    <row r="98" spans="1:8" x14ac:dyDescent="0.3">
      <c r="A98" s="214" t="s">
        <v>8</v>
      </c>
      <c r="B98" s="68">
        <v>2014</v>
      </c>
      <c r="C98" s="69">
        <v>124.8</v>
      </c>
      <c r="D98" s="70">
        <v>119.9</v>
      </c>
      <c r="E98" s="69">
        <v>96.07</v>
      </c>
      <c r="F98" s="70">
        <f t="shared" ref="F98:F104" si="3">C98-D98</f>
        <v>4.8999999999999915</v>
      </c>
      <c r="G98" s="215">
        <v>3.9</v>
      </c>
    </row>
    <row r="99" spans="1:8" hidden="1" x14ac:dyDescent="0.3">
      <c r="A99" s="214" t="s">
        <v>9</v>
      </c>
      <c r="B99" s="68">
        <v>2015</v>
      </c>
      <c r="C99" s="69">
        <v>125.5</v>
      </c>
      <c r="D99" s="70">
        <v>121.10599999999999</v>
      </c>
      <c r="E99" s="69">
        <v>96.49</v>
      </c>
      <c r="F99" s="70">
        <f t="shared" si="3"/>
        <v>4.3940000000000055</v>
      </c>
      <c r="G99" s="215">
        <v>3.5</v>
      </c>
    </row>
    <row r="100" spans="1:8" hidden="1" x14ac:dyDescent="0.3">
      <c r="A100" s="214" t="s">
        <v>10</v>
      </c>
      <c r="B100" s="68">
        <v>2015</v>
      </c>
      <c r="C100" s="69">
        <v>125.8</v>
      </c>
      <c r="D100" s="70">
        <v>121.7</v>
      </c>
      <c r="E100" s="69">
        <v>96.3</v>
      </c>
      <c r="F100" s="70">
        <f t="shared" si="3"/>
        <v>4.0999999999999943</v>
      </c>
      <c r="G100" s="215">
        <v>3.5</v>
      </c>
    </row>
    <row r="101" spans="1:8" x14ac:dyDescent="0.3">
      <c r="A101" s="214" t="s">
        <v>8</v>
      </c>
      <c r="B101" s="68">
        <v>2015</v>
      </c>
      <c r="C101" s="69">
        <v>126.1</v>
      </c>
      <c r="D101" s="70">
        <v>122.2</v>
      </c>
      <c r="E101" s="69">
        <v>96.3</v>
      </c>
      <c r="F101" s="70">
        <f t="shared" si="3"/>
        <v>3.8999999999999915</v>
      </c>
      <c r="G101" s="215">
        <v>3.1</v>
      </c>
    </row>
    <row r="102" spans="1:8" hidden="1" x14ac:dyDescent="0.3">
      <c r="A102" s="214" t="s">
        <v>9</v>
      </c>
      <c r="B102" s="68">
        <v>2016</v>
      </c>
      <c r="C102" s="69">
        <v>127.2</v>
      </c>
      <c r="D102" s="70">
        <v>122.7</v>
      </c>
      <c r="E102" s="69">
        <v>96.5</v>
      </c>
      <c r="F102" s="70">
        <f t="shared" si="3"/>
        <v>4.5</v>
      </c>
      <c r="G102" s="215">
        <f>100-E102</f>
        <v>3.5</v>
      </c>
    </row>
    <row r="103" spans="1:8" hidden="1" x14ac:dyDescent="0.3">
      <c r="A103" s="214" t="s">
        <v>10</v>
      </c>
      <c r="B103" s="68">
        <v>2016</v>
      </c>
      <c r="C103" s="69">
        <v>127</v>
      </c>
      <c r="D103" s="70">
        <f>C103*0.964</f>
        <v>122.428</v>
      </c>
      <c r="E103" s="69">
        <v>96.4</v>
      </c>
      <c r="F103" s="70">
        <f t="shared" si="3"/>
        <v>4.5720000000000027</v>
      </c>
      <c r="G103" s="215">
        <f>100-E103</f>
        <v>3.5999999999999943</v>
      </c>
    </row>
    <row r="104" spans="1:8" x14ac:dyDescent="0.3">
      <c r="A104" s="214" t="s">
        <v>8</v>
      </c>
      <c r="B104" s="68">
        <v>2016</v>
      </c>
      <c r="C104" s="69">
        <v>127.3</v>
      </c>
      <c r="D104" s="70">
        <v>122.6</v>
      </c>
      <c r="E104" s="69">
        <v>96.3</v>
      </c>
      <c r="F104" s="70">
        <f t="shared" si="3"/>
        <v>4.7000000000000028</v>
      </c>
      <c r="G104" s="215">
        <f>100-E104</f>
        <v>3.7000000000000028</v>
      </c>
      <c r="H104" s="14" t="s">
        <v>11</v>
      </c>
    </row>
    <row r="105" spans="1:8" hidden="1" x14ac:dyDescent="0.3">
      <c r="A105" s="214" t="s">
        <v>9</v>
      </c>
      <c r="B105" s="68">
        <v>2017</v>
      </c>
      <c r="C105" s="69">
        <v>127.4</v>
      </c>
      <c r="D105" s="70">
        <f>C105*E105/100</f>
        <v>122.55880000000001</v>
      </c>
      <c r="E105" s="69">
        <v>96.2</v>
      </c>
      <c r="F105" s="70">
        <f>C105-D105</f>
        <v>4.8412000000000006</v>
      </c>
      <c r="G105" s="215">
        <v>3.8</v>
      </c>
    </row>
    <row r="106" spans="1:8" hidden="1" x14ac:dyDescent="0.3">
      <c r="A106" s="214" t="s">
        <v>10</v>
      </c>
      <c r="B106" s="68">
        <v>2017</v>
      </c>
      <c r="C106" s="69">
        <v>127.5</v>
      </c>
      <c r="D106" s="70">
        <f>C106*E106/100</f>
        <v>122.91</v>
      </c>
      <c r="E106" s="69">
        <v>96.4</v>
      </c>
      <c r="F106" s="70">
        <f>C106-D106</f>
        <v>4.5900000000000034</v>
      </c>
      <c r="G106" s="215">
        <f>100-E106</f>
        <v>3.5999999999999943</v>
      </c>
    </row>
    <row r="107" spans="1:8" x14ac:dyDescent="0.3">
      <c r="A107" s="214" t="s">
        <v>8</v>
      </c>
      <c r="B107" s="68">
        <v>2017</v>
      </c>
      <c r="C107" s="69">
        <v>127.5</v>
      </c>
      <c r="D107" s="70">
        <f>C107*E107/100</f>
        <v>122.145</v>
      </c>
      <c r="E107" s="69">
        <v>95.8</v>
      </c>
      <c r="F107" s="70">
        <f>C107-D107</f>
        <v>5.355000000000004</v>
      </c>
      <c r="G107" s="215">
        <f>100-E107</f>
        <v>4.2000000000000028</v>
      </c>
      <c r="H107" s="14" t="s">
        <v>11</v>
      </c>
    </row>
    <row r="108" spans="1:8" hidden="1" x14ac:dyDescent="0.3">
      <c r="A108" s="214" t="s">
        <v>9</v>
      </c>
      <c r="B108" s="68">
        <v>2018</v>
      </c>
      <c r="C108" s="69">
        <v>128.80000000000001</v>
      </c>
      <c r="D108" s="70">
        <f>C108*E108/100</f>
        <v>124.16320000000002</v>
      </c>
      <c r="E108" s="69">
        <v>96.4</v>
      </c>
      <c r="F108" s="70">
        <f>C108-D108</f>
        <v>4.6367999999999938</v>
      </c>
      <c r="G108" s="215">
        <f>100-E108</f>
        <v>3.5999999999999943</v>
      </c>
      <c r="H108" s="3" t="s">
        <v>11</v>
      </c>
    </row>
    <row r="109" spans="1:8" hidden="1" x14ac:dyDescent="0.3">
      <c r="A109" s="214" t="s">
        <v>10</v>
      </c>
      <c r="B109" s="68">
        <v>2018</v>
      </c>
      <c r="C109" s="69">
        <v>129.1</v>
      </c>
      <c r="D109" s="70">
        <v>123.93599999999998</v>
      </c>
      <c r="E109" s="69">
        <v>96</v>
      </c>
      <c r="F109" s="70">
        <v>5.1640000000000157</v>
      </c>
      <c r="G109" s="215">
        <v>4</v>
      </c>
    </row>
    <row r="110" spans="1:8" x14ac:dyDescent="0.3">
      <c r="A110" s="214" t="s">
        <v>8</v>
      </c>
      <c r="B110" s="68">
        <v>2018</v>
      </c>
      <c r="C110" s="69">
        <v>129.4</v>
      </c>
      <c r="D110" s="70">
        <v>124.2</v>
      </c>
      <c r="E110" s="69">
        <v>96</v>
      </c>
      <c r="F110" s="70">
        <f>C110-D110</f>
        <v>5.2000000000000028</v>
      </c>
      <c r="G110" s="215">
        <v>4</v>
      </c>
      <c r="H110" s="14" t="s">
        <v>11</v>
      </c>
    </row>
    <row r="111" spans="1:8" hidden="1" x14ac:dyDescent="0.3">
      <c r="A111" s="214" t="s">
        <v>9</v>
      </c>
      <c r="B111" s="68">
        <v>2019</v>
      </c>
      <c r="C111" s="69">
        <v>129.9</v>
      </c>
      <c r="D111" s="70">
        <v>124.9</v>
      </c>
      <c r="E111" s="69">
        <v>96.2</v>
      </c>
      <c r="F111" s="70">
        <v>4.9000000000000004</v>
      </c>
      <c r="G111" s="215">
        <v>3.8</v>
      </c>
    </row>
    <row r="112" spans="1:8" hidden="1" x14ac:dyDescent="0.3">
      <c r="A112" s="214" t="s">
        <v>10</v>
      </c>
      <c r="B112" s="68">
        <v>2019</v>
      </c>
      <c r="C112" s="69">
        <v>129.9</v>
      </c>
      <c r="D112" s="70">
        <v>124.9</v>
      </c>
      <c r="E112" s="69">
        <v>96.2</v>
      </c>
      <c r="F112" s="70">
        <v>4.9000000000000004</v>
      </c>
      <c r="G112" s="215">
        <v>3.8</v>
      </c>
      <c r="H112" s="14" t="s">
        <v>11</v>
      </c>
    </row>
    <row r="113" spans="1:14" x14ac:dyDescent="0.3">
      <c r="A113" s="214" t="s">
        <v>8</v>
      </c>
      <c r="B113" s="68">
        <v>2019</v>
      </c>
      <c r="C113" s="69">
        <v>130.6</v>
      </c>
      <c r="D113" s="70">
        <v>125.2</v>
      </c>
      <c r="E113" s="69">
        <v>95.8</v>
      </c>
      <c r="F113" s="70">
        <f t="shared" ref="F113:F119" si="4">C113-D113</f>
        <v>5.3999999999999915</v>
      </c>
      <c r="G113" s="215">
        <f t="shared" ref="G113:G119" si="5">100-E113</f>
        <v>4.2000000000000028</v>
      </c>
      <c r="H113" s="14" t="s">
        <v>11</v>
      </c>
    </row>
    <row r="114" spans="1:14" x14ac:dyDescent="0.3">
      <c r="A114" s="216" t="s">
        <v>9</v>
      </c>
      <c r="B114" s="71">
        <v>2020</v>
      </c>
      <c r="C114" s="78">
        <v>129.30000000000001</v>
      </c>
      <c r="D114" s="73">
        <f t="shared" ref="D114:D120" si="6">C114*(E114/100)</f>
        <v>125.42100000000001</v>
      </c>
      <c r="E114" s="72">
        <v>97</v>
      </c>
      <c r="F114" s="73">
        <f t="shared" si="4"/>
        <v>3.8790000000000049</v>
      </c>
      <c r="G114" s="217">
        <f t="shared" si="5"/>
        <v>3</v>
      </c>
    </row>
    <row r="115" spans="1:14" x14ac:dyDescent="0.3">
      <c r="A115" s="216" t="s">
        <v>10</v>
      </c>
      <c r="B115" s="71">
        <v>2020</v>
      </c>
      <c r="C115" s="78">
        <v>128.5</v>
      </c>
      <c r="D115" s="73">
        <f t="shared" si="6"/>
        <v>126.0585</v>
      </c>
      <c r="E115" s="72">
        <v>98.1</v>
      </c>
      <c r="F115" s="73">
        <f t="shared" si="4"/>
        <v>2.4415000000000049</v>
      </c>
      <c r="G115" s="217">
        <f t="shared" si="5"/>
        <v>1.9000000000000057</v>
      </c>
      <c r="H115" s="14">
        <f>AVERAGE(E114:E116)</f>
        <v>97.433333333333337</v>
      </c>
    </row>
    <row r="116" spans="1:14" x14ac:dyDescent="0.3">
      <c r="A116" s="214" t="s">
        <v>8</v>
      </c>
      <c r="B116" s="68">
        <v>2020</v>
      </c>
      <c r="C116" s="79">
        <v>130.9</v>
      </c>
      <c r="D116" s="237">
        <f t="shared" si="6"/>
        <v>127.23480000000001</v>
      </c>
      <c r="E116" s="69">
        <v>97.2</v>
      </c>
      <c r="F116" s="237">
        <f t="shared" si="4"/>
        <v>3.6651999999999987</v>
      </c>
      <c r="G116" s="215">
        <f t="shared" si="5"/>
        <v>2.7999999999999972</v>
      </c>
    </row>
    <row r="117" spans="1:14" x14ac:dyDescent="0.3">
      <c r="A117" s="216" t="s">
        <v>9</v>
      </c>
      <c r="B117" s="71">
        <v>2021</v>
      </c>
      <c r="C117" s="78">
        <v>130.9</v>
      </c>
      <c r="D117" s="238">
        <f t="shared" si="6"/>
        <v>127.1039</v>
      </c>
      <c r="E117" s="72">
        <v>97.1</v>
      </c>
      <c r="F117" s="238">
        <f t="shared" si="4"/>
        <v>3.7961000000000098</v>
      </c>
      <c r="G117" s="217">
        <f t="shared" si="5"/>
        <v>2.9000000000000057</v>
      </c>
      <c r="H117" s="3" t="s">
        <v>11</v>
      </c>
    </row>
    <row r="118" spans="1:14" x14ac:dyDescent="0.3">
      <c r="A118" s="216" t="s">
        <v>10</v>
      </c>
      <c r="B118" s="71">
        <v>2021</v>
      </c>
      <c r="C118" s="78">
        <v>131.30000000000001</v>
      </c>
      <c r="D118" s="238">
        <f t="shared" si="6"/>
        <v>127.75490000000001</v>
      </c>
      <c r="E118" s="72">
        <v>97.3</v>
      </c>
      <c r="F118" s="238">
        <f t="shared" si="4"/>
        <v>3.545100000000005</v>
      </c>
      <c r="G118" s="217">
        <f t="shared" si="5"/>
        <v>2.7000000000000028</v>
      </c>
      <c r="H118" s="14"/>
    </row>
    <row r="119" spans="1:14" x14ac:dyDescent="0.3">
      <c r="A119" s="271" t="s">
        <v>8</v>
      </c>
      <c r="B119" s="267">
        <v>2021</v>
      </c>
      <c r="C119" s="79">
        <v>132.80000000000001</v>
      </c>
      <c r="D119" s="238">
        <f t="shared" si="6"/>
        <v>128.41760000000002</v>
      </c>
      <c r="E119" s="70">
        <v>96.7</v>
      </c>
      <c r="F119" s="237">
        <f t="shared" si="4"/>
        <v>4.3823999999999899</v>
      </c>
      <c r="G119" s="123">
        <f t="shared" si="5"/>
        <v>3.2999999999999972</v>
      </c>
      <c r="H119" s="3" t="s">
        <v>11</v>
      </c>
    </row>
    <row r="120" spans="1:14" x14ac:dyDescent="0.3">
      <c r="A120" s="216" t="s">
        <v>9</v>
      </c>
      <c r="B120" s="71">
        <v>2022</v>
      </c>
      <c r="C120" s="78">
        <v>132.1</v>
      </c>
      <c r="D120" s="268">
        <f t="shared" si="6"/>
        <v>128.26909999999998</v>
      </c>
      <c r="E120" s="72">
        <v>97.1</v>
      </c>
      <c r="F120" s="238">
        <f t="shared" ref="F120:F124" si="7">C120-D120</f>
        <v>3.830900000000014</v>
      </c>
      <c r="G120" s="217">
        <f t="shared" ref="G120:G124" si="8">100-E120</f>
        <v>2.9000000000000057</v>
      </c>
      <c r="H120" s="14"/>
    </row>
    <row r="121" spans="1:14" x14ac:dyDescent="0.3">
      <c r="A121" s="216" t="s">
        <v>10</v>
      </c>
      <c r="B121" s="71">
        <v>2022</v>
      </c>
      <c r="C121" s="78">
        <v>131.779</v>
      </c>
      <c r="D121" s="238">
        <v>127.611</v>
      </c>
      <c r="E121" s="72">
        <f>100*D121/C121</f>
        <v>96.837128829327895</v>
      </c>
      <c r="F121" s="238">
        <f t="shared" si="7"/>
        <v>4.1679999999999922</v>
      </c>
      <c r="G121" s="217">
        <f t="shared" si="8"/>
        <v>3.1628711706721049</v>
      </c>
      <c r="H121" s="14" t="s">
        <v>11</v>
      </c>
      <c r="I121" s="358" t="s">
        <v>11</v>
      </c>
      <c r="J121" s="358" t="s">
        <v>11</v>
      </c>
      <c r="K121" s="358" t="s">
        <v>11</v>
      </c>
      <c r="L121" s="358" t="s">
        <v>11</v>
      </c>
      <c r="M121" s="358" t="s">
        <v>11</v>
      </c>
      <c r="N121" s="3" t="s">
        <v>11</v>
      </c>
    </row>
    <row r="122" spans="1:14" x14ac:dyDescent="0.3">
      <c r="A122" s="342" t="s">
        <v>8</v>
      </c>
      <c r="B122" s="343">
        <v>2022</v>
      </c>
      <c r="C122" s="344">
        <v>132.69999999999999</v>
      </c>
      <c r="D122" s="345">
        <v>128.30000000000001</v>
      </c>
      <c r="E122" s="346">
        <v>96.7</v>
      </c>
      <c r="F122" s="345">
        <f t="shared" si="7"/>
        <v>4.3999999999999773</v>
      </c>
      <c r="G122" s="347">
        <f t="shared" si="8"/>
        <v>3.2999999999999972</v>
      </c>
      <c r="H122" s="3" t="s">
        <v>11</v>
      </c>
      <c r="I122"/>
      <c r="J122" t="s">
        <v>11</v>
      </c>
    </row>
    <row r="123" spans="1:14" x14ac:dyDescent="0.3">
      <c r="A123" s="356" t="s">
        <v>9</v>
      </c>
      <c r="B123" s="348">
        <v>2023</v>
      </c>
      <c r="C123" s="354">
        <v>132.69399999999999</v>
      </c>
      <c r="D123" s="354">
        <v>128.61699999999999</v>
      </c>
      <c r="E123" s="349">
        <f>100*D123/C123</f>
        <v>96.927517446154312</v>
      </c>
      <c r="F123" s="354">
        <f t="shared" si="7"/>
        <v>4.0769999999999982</v>
      </c>
      <c r="G123" s="350">
        <f t="shared" si="8"/>
        <v>3.0724825538456884</v>
      </c>
      <c r="H123" t="s">
        <v>11</v>
      </c>
      <c r="I123" s="3" t="s">
        <v>11</v>
      </c>
    </row>
    <row r="124" spans="1:14" ht="14.5" thickBot="1" x14ac:dyDescent="0.35">
      <c r="A124" s="218" t="s">
        <v>10</v>
      </c>
      <c r="B124" s="351">
        <v>2023</v>
      </c>
      <c r="C124" s="355">
        <v>132.36199999999999</v>
      </c>
      <c r="D124" s="355">
        <v>127.849</v>
      </c>
      <c r="E124" s="352">
        <f>100*D124/C124</f>
        <v>96.590411145192732</v>
      </c>
      <c r="F124" s="355">
        <f t="shared" si="7"/>
        <v>4.512999999999991</v>
      </c>
      <c r="G124" s="353">
        <f t="shared" si="8"/>
        <v>3.4095888548072679</v>
      </c>
      <c r="H124" s="3" t="s">
        <v>11</v>
      </c>
    </row>
    <row r="125" spans="1:14" x14ac:dyDescent="0.3">
      <c r="A125" s="36"/>
      <c r="B125" s="80"/>
      <c r="C125" s="81"/>
      <c r="D125" s="82"/>
      <c r="E125" s="83"/>
      <c r="F125" s="81"/>
      <c r="G125" s="84"/>
      <c r="H125" s="3" t="s">
        <v>11</v>
      </c>
    </row>
    <row r="126" spans="1:14" x14ac:dyDescent="0.3">
      <c r="A126" s="487" t="s">
        <v>12</v>
      </c>
      <c r="B126" s="487"/>
      <c r="C126" s="487"/>
      <c r="D126" s="487"/>
      <c r="E126" s="487"/>
      <c r="F126" s="487"/>
      <c r="G126" s="487"/>
    </row>
  </sheetData>
  <mergeCells count="3">
    <mergeCell ref="A1:G1"/>
    <mergeCell ref="A2:G2"/>
    <mergeCell ref="A126:G126"/>
  </mergeCells>
  <printOptions horizontalCentered="1"/>
  <pageMargins left="0.7" right="0.7" top="0.75" bottom="0.75" header="0.3" footer="0.3"/>
  <pageSetup scale="8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K36"/>
  <sheetViews>
    <sheetView tabSelected="1" topLeftCell="B8" zoomScaleNormal="100" zoomScaleSheetLayoutView="100" workbookViewId="0">
      <selection activeCell="K61" sqref="K61"/>
    </sheetView>
  </sheetViews>
  <sheetFormatPr defaultColWidth="28.453125" defaultRowHeight="14" x14ac:dyDescent="0.3"/>
  <cols>
    <col min="1" max="1" width="2.08984375" style="3" customWidth="1"/>
    <col min="2" max="2" width="26.54296875" style="3" customWidth="1"/>
    <col min="3" max="7" width="10.54296875" style="3" customWidth="1"/>
    <col min="8" max="8" width="10.54296875" style="9" customWidth="1"/>
    <col min="9" max="16384" width="28.453125" style="3"/>
  </cols>
  <sheetData>
    <row r="1" spans="2:11" ht="18" x14ac:dyDescent="0.4">
      <c r="B1" s="486" t="s">
        <v>126</v>
      </c>
      <c r="C1" s="486"/>
      <c r="D1" s="486"/>
      <c r="E1" s="486"/>
      <c r="F1" s="486"/>
      <c r="G1" s="486"/>
      <c r="H1" s="486"/>
      <c r="I1" s="34"/>
      <c r="J1" s="34"/>
      <c r="K1" s="34"/>
    </row>
    <row r="2" spans="2:11" ht="20.5" x14ac:dyDescent="0.4">
      <c r="B2" s="486" t="s">
        <v>292</v>
      </c>
      <c r="C2" s="486"/>
      <c r="D2" s="486"/>
      <c r="E2" s="486"/>
      <c r="F2" s="486"/>
      <c r="G2" s="486"/>
      <c r="H2" s="486"/>
      <c r="I2" s="34"/>
      <c r="J2" s="34"/>
      <c r="K2" s="34"/>
    </row>
    <row r="3" spans="2:11" ht="18.5" thickBot="1" x14ac:dyDescent="0.45">
      <c r="B3" s="266"/>
      <c r="C3" s="266"/>
      <c r="D3" s="266"/>
      <c r="E3" s="266"/>
      <c r="F3" s="266"/>
      <c r="G3" s="266"/>
      <c r="H3" s="266"/>
      <c r="I3" s="34"/>
      <c r="J3" s="34"/>
      <c r="K3" s="34"/>
    </row>
    <row r="4" spans="2:11" ht="22.4" customHeight="1" x14ac:dyDescent="0.3">
      <c r="B4" s="54" t="s">
        <v>2</v>
      </c>
      <c r="C4" s="375">
        <v>2016</v>
      </c>
      <c r="D4" s="375">
        <v>2017</v>
      </c>
      <c r="E4" s="375">
        <v>2018</v>
      </c>
      <c r="F4" s="375">
        <v>2019</v>
      </c>
      <c r="G4" s="375">
        <v>2021</v>
      </c>
      <c r="H4" s="203">
        <v>2022</v>
      </c>
    </row>
    <row r="5" spans="2:11" x14ac:dyDescent="0.3">
      <c r="B5" s="55" t="s">
        <v>20</v>
      </c>
      <c r="C5" s="378">
        <v>81.400000000000006</v>
      </c>
      <c r="D5" s="378">
        <v>83.527540557976906</v>
      </c>
      <c r="E5" s="378">
        <v>85.1</v>
      </c>
      <c r="F5" s="378">
        <v>86.4</v>
      </c>
      <c r="G5" s="378">
        <v>90.1</v>
      </c>
      <c r="H5" s="382">
        <v>91</v>
      </c>
      <c r="I5" s="21"/>
      <c r="J5" s="21"/>
    </row>
    <row r="6" spans="2:11" ht="16.5" x14ac:dyDescent="0.3">
      <c r="B6" s="56" t="s">
        <v>127</v>
      </c>
      <c r="C6" s="379"/>
      <c r="D6" s="379"/>
      <c r="E6" s="379"/>
      <c r="F6" s="379"/>
      <c r="G6" s="379"/>
      <c r="H6" s="376"/>
    </row>
    <row r="7" spans="2:11" x14ac:dyDescent="0.3">
      <c r="B7" s="57" t="s">
        <v>128</v>
      </c>
      <c r="C7" s="73">
        <v>56.1</v>
      </c>
      <c r="D7" s="73">
        <v>59.3</v>
      </c>
      <c r="E7" s="73">
        <v>62.4</v>
      </c>
      <c r="F7" s="73">
        <v>64.2</v>
      </c>
      <c r="G7" s="73">
        <v>73.599999999999994</v>
      </c>
      <c r="H7" s="60">
        <v>75.099999999999994</v>
      </c>
    </row>
    <row r="8" spans="2:11" x14ac:dyDescent="0.3">
      <c r="B8" s="57" t="s">
        <v>129</v>
      </c>
      <c r="C8" s="73">
        <v>79.599999999999994</v>
      </c>
      <c r="D8" s="73">
        <v>81.599999999999994</v>
      </c>
      <c r="E8" s="73">
        <v>83</v>
      </c>
      <c r="F8" s="73">
        <v>84.1</v>
      </c>
      <c r="G8" s="73">
        <v>88.2</v>
      </c>
      <c r="H8" s="60">
        <v>88.8</v>
      </c>
    </row>
    <row r="9" spans="2:11" x14ac:dyDescent="0.3">
      <c r="B9" s="57" t="s">
        <v>130</v>
      </c>
      <c r="C9" s="73">
        <v>94.3</v>
      </c>
      <c r="D9" s="73">
        <v>95</v>
      </c>
      <c r="E9" s="73">
        <v>95.3</v>
      </c>
      <c r="F9" s="73">
        <v>95.6</v>
      </c>
      <c r="G9" s="73">
        <v>96.5</v>
      </c>
      <c r="H9" s="60">
        <v>96.7</v>
      </c>
      <c r="J9" s="23"/>
    </row>
    <row r="10" spans="2:11" ht="16.5" x14ac:dyDescent="0.3">
      <c r="B10" s="56" t="s">
        <v>131</v>
      </c>
      <c r="C10" s="379"/>
      <c r="D10" s="379"/>
      <c r="E10" s="379"/>
      <c r="F10" s="379"/>
      <c r="G10" s="379" t="s">
        <v>11</v>
      </c>
      <c r="H10" s="376" t="s">
        <v>11</v>
      </c>
      <c r="J10" s="23"/>
    </row>
    <row r="11" spans="2:11" x14ac:dyDescent="0.3">
      <c r="B11" s="57" t="s">
        <v>132</v>
      </c>
      <c r="C11" s="73">
        <v>82.1</v>
      </c>
      <c r="D11" s="73">
        <v>84.2</v>
      </c>
      <c r="E11" s="73">
        <v>85.7</v>
      </c>
      <c r="F11" s="73">
        <v>87.6</v>
      </c>
      <c r="G11" s="73">
        <v>91.1</v>
      </c>
      <c r="H11" s="60">
        <v>91.9</v>
      </c>
    </row>
    <row r="12" spans="2:11" x14ac:dyDescent="0.3">
      <c r="B12" s="58" t="s">
        <v>133</v>
      </c>
      <c r="C12" s="70">
        <v>70.099999999999994</v>
      </c>
      <c r="D12" s="70">
        <v>72.7</v>
      </c>
      <c r="E12" s="70">
        <v>75.2</v>
      </c>
      <c r="F12" s="70">
        <v>79.400000000000006</v>
      </c>
      <c r="G12" s="70">
        <v>82.6</v>
      </c>
      <c r="H12" s="576">
        <v>84.3</v>
      </c>
    </row>
    <row r="13" spans="2:11" ht="16.5" x14ac:dyDescent="0.3">
      <c r="B13" s="59" t="s">
        <v>134</v>
      </c>
      <c r="C13" s="380"/>
      <c r="D13" s="380"/>
      <c r="E13" s="380"/>
      <c r="F13" s="380"/>
      <c r="G13" s="380"/>
      <c r="H13" s="60"/>
    </row>
    <row r="14" spans="2:11" x14ac:dyDescent="0.3">
      <c r="B14" s="57" t="s">
        <v>135</v>
      </c>
      <c r="C14" s="73">
        <v>76.400000000000006</v>
      </c>
      <c r="D14" s="73">
        <v>78.8</v>
      </c>
      <c r="E14" s="73">
        <v>80.8</v>
      </c>
      <c r="F14" s="73">
        <v>82.3</v>
      </c>
      <c r="G14" s="73">
        <v>86.6</v>
      </c>
      <c r="H14" s="60">
        <v>87.4</v>
      </c>
    </row>
    <row r="15" spans="2:11" ht="14.5" thickBot="1" x14ac:dyDescent="0.35">
      <c r="B15" s="61" t="s">
        <v>136</v>
      </c>
      <c r="C15" s="92">
        <v>82.6</v>
      </c>
      <c r="D15" s="92">
        <v>84.6</v>
      </c>
      <c r="E15" s="92">
        <v>86.1</v>
      </c>
      <c r="F15" s="92">
        <v>87.4</v>
      </c>
      <c r="G15" s="92">
        <v>91</v>
      </c>
      <c r="H15" s="377">
        <v>91.9</v>
      </c>
    </row>
    <row r="16" spans="2:11" ht="14.5" thickBot="1" x14ac:dyDescent="0.35">
      <c r="B16" s="36"/>
      <c r="C16" s="73"/>
      <c r="D16" s="73"/>
      <c r="E16" s="73"/>
      <c r="F16" s="73"/>
      <c r="G16" s="73"/>
      <c r="H16" s="66"/>
    </row>
    <row r="17" spans="1:10" x14ac:dyDescent="0.3">
      <c r="B17" s="63" t="s">
        <v>137</v>
      </c>
      <c r="C17" s="381">
        <v>85.221452986874652</v>
      </c>
      <c r="D17" s="381">
        <v>87.043128008338428</v>
      </c>
      <c r="E17" s="381">
        <v>88.3</v>
      </c>
      <c r="F17" s="381">
        <v>89.4</v>
      </c>
      <c r="G17" s="381">
        <v>92.4</v>
      </c>
      <c r="H17" s="577">
        <v>92.9</v>
      </c>
      <c r="I17" s="21"/>
      <c r="J17" s="21"/>
    </row>
    <row r="18" spans="1:10" ht="16.5" x14ac:dyDescent="0.3">
      <c r="B18" s="56" t="s">
        <v>138</v>
      </c>
      <c r="C18" s="379"/>
      <c r="D18" s="379"/>
      <c r="E18" s="379"/>
      <c r="F18" s="379"/>
      <c r="G18" s="379"/>
      <c r="H18" s="376"/>
    </row>
    <row r="19" spans="1:10" x14ac:dyDescent="0.3">
      <c r="B19" s="64" t="s">
        <v>139</v>
      </c>
      <c r="C19" s="66">
        <v>88.586408729981741</v>
      </c>
      <c r="D19" s="66">
        <v>90.316831382790539</v>
      </c>
      <c r="E19" s="66">
        <v>91.5</v>
      </c>
      <c r="F19" s="66">
        <v>92.6</v>
      </c>
      <c r="G19" s="66">
        <v>95.3</v>
      </c>
      <c r="H19" s="60">
        <v>95.4</v>
      </c>
      <c r="I19" s="22"/>
      <c r="J19" s="21"/>
    </row>
    <row r="20" spans="1:10" x14ac:dyDescent="0.3">
      <c r="B20" s="64" t="s">
        <v>140</v>
      </c>
      <c r="C20" s="66">
        <v>87.4222534214136</v>
      </c>
      <c r="D20" s="66">
        <v>89.106814217497202</v>
      </c>
      <c r="E20" s="66">
        <v>90.3</v>
      </c>
      <c r="F20" s="66">
        <v>91.3</v>
      </c>
      <c r="G20" s="66">
        <v>93.9</v>
      </c>
      <c r="H20" s="60">
        <v>94.3</v>
      </c>
      <c r="I20" s="22"/>
      <c r="J20" s="21"/>
    </row>
    <row r="21" spans="1:10" x14ac:dyDescent="0.3">
      <c r="B21" s="65" t="s">
        <v>141</v>
      </c>
      <c r="C21" s="66">
        <v>71.090943818836067</v>
      </c>
      <c r="D21" s="66">
        <v>74.000293827831626</v>
      </c>
      <c r="E21" s="66">
        <v>76.099999999999994</v>
      </c>
      <c r="F21" s="66">
        <v>78</v>
      </c>
      <c r="G21" s="66">
        <v>83.1</v>
      </c>
      <c r="H21" s="60">
        <v>84.8</v>
      </c>
      <c r="I21" s="22"/>
      <c r="J21" s="21"/>
    </row>
    <row r="22" spans="1:10" ht="16.5" x14ac:dyDescent="0.3">
      <c r="B22" s="56" t="s">
        <v>142</v>
      </c>
      <c r="C22" s="379"/>
      <c r="D22" s="379"/>
      <c r="E22" s="379"/>
      <c r="F22" s="379"/>
      <c r="G22" s="379"/>
      <c r="H22" s="376"/>
    </row>
    <row r="23" spans="1:10" x14ac:dyDescent="0.3">
      <c r="B23" s="57" t="s">
        <v>143</v>
      </c>
      <c r="C23" s="73">
        <v>86.271189682494992</v>
      </c>
      <c r="D23" s="73">
        <v>88.7</v>
      </c>
      <c r="E23" s="73">
        <v>89</v>
      </c>
      <c r="F23" s="73">
        <v>90.1</v>
      </c>
      <c r="G23" s="73">
        <v>92.8</v>
      </c>
      <c r="H23" s="60">
        <v>93.3</v>
      </c>
      <c r="I23" s="21"/>
      <c r="J23" s="24"/>
    </row>
    <row r="24" spans="1:10" x14ac:dyDescent="0.3">
      <c r="B24" s="57" t="s">
        <v>144</v>
      </c>
      <c r="C24" s="73">
        <v>77.358629662794314</v>
      </c>
      <c r="D24" s="73">
        <v>80.163772844642352</v>
      </c>
      <c r="E24" s="73">
        <v>82.2</v>
      </c>
      <c r="F24" s="73">
        <v>83.9</v>
      </c>
      <c r="G24" s="73">
        <v>89.4</v>
      </c>
      <c r="H24" s="60">
        <v>90.2</v>
      </c>
      <c r="I24" s="21"/>
      <c r="J24" s="21"/>
    </row>
    <row r="25" spans="1:10" x14ac:dyDescent="0.3">
      <c r="B25" s="57" t="s">
        <v>145</v>
      </c>
      <c r="C25" s="73">
        <v>92.565282701170574</v>
      </c>
      <c r="D25" s="73">
        <v>93.414960704752204</v>
      </c>
      <c r="E25" s="73">
        <v>94.3</v>
      </c>
      <c r="F25" s="73">
        <v>94.9</v>
      </c>
      <c r="G25" s="73">
        <v>96.1</v>
      </c>
      <c r="H25" s="60">
        <v>96.1</v>
      </c>
      <c r="I25" s="21"/>
      <c r="J25" s="21"/>
    </row>
    <row r="26" spans="1:10" x14ac:dyDescent="0.3">
      <c r="B26" s="57" t="s">
        <v>146</v>
      </c>
      <c r="C26" s="73">
        <v>81.063957230947409</v>
      </c>
      <c r="D26" s="73">
        <v>84.098348039444417</v>
      </c>
      <c r="E26" s="73">
        <v>85.6</v>
      </c>
      <c r="F26" s="73">
        <v>87.6</v>
      </c>
      <c r="G26" s="73">
        <v>91.9</v>
      </c>
      <c r="H26" s="60">
        <v>92.4</v>
      </c>
      <c r="I26" s="21"/>
      <c r="J26" s="21"/>
    </row>
    <row r="27" spans="1:10" ht="14.5" thickBot="1" x14ac:dyDescent="0.35">
      <c r="B27" s="61" t="s">
        <v>147</v>
      </c>
      <c r="C27" s="92">
        <v>71.420270677201955</v>
      </c>
      <c r="D27" s="92">
        <v>73.889451557750107</v>
      </c>
      <c r="E27" s="92">
        <v>76</v>
      </c>
      <c r="F27" s="92">
        <v>77.900000000000006</v>
      </c>
      <c r="G27" s="92">
        <v>86.3</v>
      </c>
      <c r="H27" s="377">
        <v>87.6</v>
      </c>
      <c r="I27" s="21"/>
      <c r="J27" s="21"/>
    </row>
    <row r="28" spans="1:10" x14ac:dyDescent="0.3">
      <c r="B28" s="36"/>
      <c r="C28" s="36"/>
      <c r="D28" s="36"/>
      <c r="E28" s="36"/>
      <c r="F28" s="36"/>
      <c r="G28" s="36"/>
      <c r="H28" s="66"/>
    </row>
    <row r="29" spans="1:10" x14ac:dyDescent="0.3">
      <c r="B29" s="36" t="s">
        <v>298</v>
      </c>
      <c r="C29" s="36"/>
      <c r="D29" s="36"/>
      <c r="E29" s="36"/>
      <c r="F29" s="36"/>
      <c r="G29" s="36"/>
      <c r="H29" s="66"/>
    </row>
    <row r="30" spans="1:10" ht="18.899999999999999" customHeight="1" x14ac:dyDescent="0.3">
      <c r="A30" s="207">
        <v>1</v>
      </c>
      <c r="B30" s="487" t="s">
        <v>148</v>
      </c>
      <c r="C30" s="487"/>
      <c r="D30" s="487"/>
      <c r="E30" s="487"/>
      <c r="F30" s="487"/>
      <c r="G30" s="487"/>
      <c r="H30" s="487"/>
    </row>
    <row r="31" spans="1:10" ht="18" customHeight="1" x14ac:dyDescent="0.3">
      <c r="A31" s="207">
        <v>2</v>
      </c>
      <c r="B31" s="489" t="s">
        <v>149</v>
      </c>
      <c r="C31" s="489"/>
      <c r="D31" s="489"/>
      <c r="E31" s="489"/>
      <c r="F31" s="489"/>
      <c r="G31" s="489"/>
      <c r="H31" s="489"/>
    </row>
    <row r="32" spans="1:10" ht="16.5" customHeight="1" x14ac:dyDescent="0.3">
      <c r="A32" s="207">
        <v>3</v>
      </c>
      <c r="B32" s="487" t="s">
        <v>291</v>
      </c>
      <c r="C32" s="487"/>
      <c r="D32" s="487"/>
      <c r="E32" s="487"/>
      <c r="F32" s="487"/>
      <c r="G32" s="487"/>
      <c r="H32" s="487"/>
    </row>
    <row r="33" spans="1:8" ht="18.899999999999999" customHeight="1" x14ac:dyDescent="0.3">
      <c r="A33" s="207">
        <v>4</v>
      </c>
      <c r="B33" s="489" t="s">
        <v>151</v>
      </c>
      <c r="C33" s="489"/>
      <c r="D33" s="489"/>
      <c r="E33" s="489"/>
      <c r="F33" s="489"/>
      <c r="G33" s="489"/>
      <c r="H33" s="489"/>
    </row>
    <row r="34" spans="1:8" ht="18.899999999999999" customHeight="1" x14ac:dyDescent="0.3">
      <c r="A34" s="207">
        <v>5</v>
      </c>
      <c r="B34" s="489" t="s">
        <v>152</v>
      </c>
      <c r="C34" s="489"/>
      <c r="D34" s="489"/>
      <c r="E34" s="489"/>
      <c r="F34" s="489"/>
      <c r="G34" s="489"/>
      <c r="H34" s="489"/>
    </row>
    <row r="35" spans="1:8" x14ac:dyDescent="0.3">
      <c r="B35" s="489"/>
      <c r="C35" s="489"/>
      <c r="D35" s="489"/>
      <c r="E35" s="489"/>
      <c r="F35" s="489"/>
      <c r="G35" s="489"/>
      <c r="H35" s="489"/>
    </row>
    <row r="36" spans="1:8" x14ac:dyDescent="0.3">
      <c r="B36" s="8"/>
      <c r="C36" s="8"/>
      <c r="D36" s="8"/>
      <c r="E36" s="8"/>
      <c r="F36" s="8"/>
      <c r="G36" s="8"/>
      <c r="H36" s="8"/>
    </row>
  </sheetData>
  <mergeCells count="8">
    <mergeCell ref="B35:H35"/>
    <mergeCell ref="B1:H1"/>
    <mergeCell ref="B2:H2"/>
    <mergeCell ref="B34:H34"/>
    <mergeCell ref="B30:H30"/>
    <mergeCell ref="B31:H31"/>
    <mergeCell ref="B33:H33"/>
    <mergeCell ref="B32:H32"/>
  </mergeCells>
  <printOptions horizontalCentered="1"/>
  <pageMargins left="0.7" right="0.7" top="0.75" bottom="0.75" header="0.3" footer="0.3"/>
  <pageSetup scale="9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R63"/>
  <sheetViews>
    <sheetView tabSelected="1" topLeftCell="F37" zoomScaleNormal="100" zoomScaleSheetLayoutView="100" workbookViewId="0">
      <selection activeCell="K61" sqref="K61"/>
    </sheetView>
  </sheetViews>
  <sheetFormatPr defaultColWidth="9.08984375" defaultRowHeight="14" x14ac:dyDescent="0.3"/>
  <cols>
    <col min="1" max="1" width="1.453125" style="3" customWidth="1"/>
    <col min="2" max="2" width="20.90625" style="7" customWidth="1"/>
    <col min="3" max="4" width="0" style="3" hidden="1" customWidth="1"/>
    <col min="5" max="5" width="16.54296875" style="3" hidden="1" customWidth="1"/>
    <col min="6" max="11" width="12.54296875" style="3" customWidth="1"/>
    <col min="12" max="16384" width="9.08984375" style="3"/>
  </cols>
  <sheetData>
    <row r="1" spans="2:11" ht="15" customHeight="1" x14ac:dyDescent="0.3">
      <c r="B1" s="485" t="s">
        <v>154</v>
      </c>
      <c r="C1" s="485"/>
      <c r="D1" s="485"/>
      <c r="E1" s="485"/>
      <c r="F1" s="485"/>
      <c r="G1" s="485"/>
      <c r="H1" s="485"/>
      <c r="I1" s="485"/>
      <c r="J1" s="502"/>
      <c r="K1" s="502"/>
    </row>
    <row r="2" spans="2:11" ht="31.4" customHeight="1" thickBot="1" x14ac:dyDescent="0.35">
      <c r="B2" s="507" t="s">
        <v>284</v>
      </c>
      <c r="C2" s="508"/>
      <c r="D2" s="508"/>
      <c r="E2" s="508"/>
      <c r="F2" s="508"/>
      <c r="G2" s="508"/>
      <c r="H2" s="508"/>
      <c r="I2" s="508"/>
      <c r="J2" s="508"/>
      <c r="K2" s="508"/>
    </row>
    <row r="3" spans="2:11" ht="14.5" thickBot="1" x14ac:dyDescent="0.35">
      <c r="B3" s="37"/>
      <c r="C3" s="38">
        <v>2013</v>
      </c>
      <c r="D3" s="38">
        <v>2014</v>
      </c>
      <c r="E3" s="38">
        <v>2015</v>
      </c>
      <c r="F3" s="38">
        <v>2016</v>
      </c>
      <c r="G3" s="38">
        <v>2017</v>
      </c>
      <c r="H3" s="38">
        <v>2018</v>
      </c>
      <c r="I3" s="320">
        <v>2019</v>
      </c>
      <c r="J3" s="320">
        <v>2021</v>
      </c>
      <c r="K3" s="39">
        <v>2022</v>
      </c>
    </row>
    <row r="4" spans="2:11" x14ac:dyDescent="0.3">
      <c r="B4" s="190" t="s">
        <v>60</v>
      </c>
      <c r="C4" s="40" t="s">
        <v>155</v>
      </c>
      <c r="D4" s="40" t="s">
        <v>156</v>
      </c>
      <c r="E4" s="41">
        <v>68.3</v>
      </c>
      <c r="F4" s="41">
        <v>74.7</v>
      </c>
      <c r="G4" s="41">
        <v>78.099999999999994</v>
      </c>
      <c r="H4" s="41">
        <v>79.328842853323494</v>
      </c>
      <c r="I4" s="317">
        <v>81.599999999999994</v>
      </c>
      <c r="J4" s="374">
        <v>85</v>
      </c>
      <c r="K4" s="319">
        <v>87.4</v>
      </c>
    </row>
    <row r="5" spans="2:11" x14ac:dyDescent="0.3">
      <c r="B5" s="184" t="s">
        <v>61</v>
      </c>
      <c r="C5" s="41">
        <v>79</v>
      </c>
      <c r="D5" s="41">
        <v>81.400000000000006</v>
      </c>
      <c r="E5" s="41">
        <v>81.7</v>
      </c>
      <c r="F5" s="41">
        <v>85.7</v>
      </c>
      <c r="G5" s="41">
        <v>86.1</v>
      </c>
      <c r="H5" s="41">
        <v>87.473630038774147</v>
      </c>
      <c r="I5" s="317">
        <v>87.8</v>
      </c>
      <c r="J5" s="317">
        <v>90.7</v>
      </c>
      <c r="K5" s="42">
        <v>91.6</v>
      </c>
    </row>
    <row r="6" spans="2:11" x14ac:dyDescent="0.3">
      <c r="B6" s="184" t="s">
        <v>62</v>
      </c>
      <c r="C6" s="43">
        <v>73.900000000000006</v>
      </c>
      <c r="D6" s="43">
        <v>75.5</v>
      </c>
      <c r="E6" s="41">
        <v>78.099999999999994</v>
      </c>
      <c r="F6" s="41">
        <v>83.1</v>
      </c>
      <c r="G6" s="41">
        <v>85.7</v>
      </c>
      <c r="H6" s="41">
        <v>86.243649346784494</v>
      </c>
      <c r="I6" s="317">
        <v>87.2</v>
      </c>
      <c r="J6" s="317">
        <v>91.4</v>
      </c>
      <c r="K6" s="42">
        <v>91.1</v>
      </c>
    </row>
    <row r="7" spans="2:11" x14ac:dyDescent="0.3">
      <c r="B7" s="184" t="s">
        <v>63</v>
      </c>
      <c r="C7" s="43">
        <v>60.9</v>
      </c>
      <c r="D7" s="43">
        <v>63.5</v>
      </c>
      <c r="E7" s="41">
        <v>64.2</v>
      </c>
      <c r="F7" s="41">
        <v>70.900000000000006</v>
      </c>
      <c r="G7" s="41">
        <v>73</v>
      </c>
      <c r="H7" s="41">
        <v>76.91307194120796</v>
      </c>
      <c r="I7" s="317">
        <v>79.8</v>
      </c>
      <c r="J7" s="317">
        <v>85.5</v>
      </c>
      <c r="K7" s="42">
        <v>86.8</v>
      </c>
    </row>
    <row r="8" spans="2:11" x14ac:dyDescent="0.3">
      <c r="B8" s="191" t="s">
        <v>64</v>
      </c>
      <c r="C8" s="44">
        <v>77.900000000000006</v>
      </c>
      <c r="D8" s="44">
        <v>80</v>
      </c>
      <c r="E8" s="45">
        <v>81.3</v>
      </c>
      <c r="F8" s="45">
        <v>85.4</v>
      </c>
      <c r="G8" s="45">
        <v>87.7</v>
      </c>
      <c r="H8" s="45">
        <v>88.741651890947765</v>
      </c>
      <c r="I8" s="318">
        <v>89.8</v>
      </c>
      <c r="J8" s="318">
        <v>92.9</v>
      </c>
      <c r="K8" s="46">
        <v>93.4</v>
      </c>
    </row>
    <row r="9" spans="2:11" x14ac:dyDescent="0.3">
      <c r="B9" s="184" t="s">
        <v>65</v>
      </c>
      <c r="C9" s="43">
        <v>79.400000000000006</v>
      </c>
      <c r="D9" s="43">
        <v>81.2</v>
      </c>
      <c r="E9" s="41">
        <v>83</v>
      </c>
      <c r="F9" s="41">
        <v>86.9</v>
      </c>
      <c r="G9" s="41">
        <v>88.2</v>
      </c>
      <c r="H9" s="41">
        <v>89.38659666650895</v>
      </c>
      <c r="I9" s="317">
        <v>91</v>
      </c>
      <c r="J9" s="317">
        <v>93</v>
      </c>
      <c r="K9" s="42">
        <v>93.2</v>
      </c>
    </row>
    <row r="10" spans="2:11" x14ac:dyDescent="0.3">
      <c r="B10" s="184" t="s">
        <v>66</v>
      </c>
      <c r="C10" s="43">
        <v>77.5</v>
      </c>
      <c r="D10" s="43">
        <v>80.5</v>
      </c>
      <c r="E10" s="41">
        <v>82</v>
      </c>
      <c r="F10" s="41">
        <v>84.1</v>
      </c>
      <c r="G10" s="41">
        <v>85.5</v>
      </c>
      <c r="H10" s="41">
        <v>87.006808694055763</v>
      </c>
      <c r="I10" s="317">
        <v>88.5</v>
      </c>
      <c r="J10" s="317">
        <v>92.2</v>
      </c>
      <c r="K10" s="42">
        <v>92.1</v>
      </c>
    </row>
    <row r="11" spans="2:11" x14ac:dyDescent="0.3">
      <c r="B11" s="184" t="s">
        <v>67</v>
      </c>
      <c r="C11" s="43">
        <v>74.5</v>
      </c>
      <c r="D11" s="43">
        <v>75.5</v>
      </c>
      <c r="E11" s="41">
        <v>77.400000000000006</v>
      </c>
      <c r="F11" s="41">
        <v>83.3</v>
      </c>
      <c r="G11" s="41">
        <v>86.2</v>
      </c>
      <c r="H11" s="41">
        <v>88.365413644263498</v>
      </c>
      <c r="I11" s="317">
        <v>88.8</v>
      </c>
      <c r="J11" s="317">
        <v>91.9</v>
      </c>
      <c r="K11" s="42">
        <v>92.5</v>
      </c>
    </row>
    <row r="12" spans="2:11" x14ac:dyDescent="0.3">
      <c r="B12" s="184" t="s">
        <v>68</v>
      </c>
      <c r="C12" s="43">
        <v>73.400000000000006</v>
      </c>
      <c r="D12" s="43">
        <v>73.400000000000006</v>
      </c>
      <c r="E12" s="41">
        <v>76.8</v>
      </c>
      <c r="F12" s="41">
        <v>79.8</v>
      </c>
      <c r="G12" s="41">
        <v>82.7</v>
      </c>
      <c r="H12" s="41">
        <v>86.115710528878935</v>
      </c>
      <c r="I12" s="317">
        <v>87.3</v>
      </c>
      <c r="J12" s="317">
        <v>90.1</v>
      </c>
      <c r="K12" s="42">
        <v>92.8</v>
      </c>
    </row>
    <row r="13" spans="2:11" x14ac:dyDescent="0.3">
      <c r="B13" s="191" t="s">
        <v>69</v>
      </c>
      <c r="C13" s="44">
        <v>74.3</v>
      </c>
      <c r="D13" s="44">
        <v>75.8</v>
      </c>
      <c r="E13" s="45">
        <v>77.5</v>
      </c>
      <c r="F13" s="45">
        <v>81.2</v>
      </c>
      <c r="G13" s="45">
        <v>83.2</v>
      </c>
      <c r="H13" s="45">
        <v>85.247097136537988</v>
      </c>
      <c r="I13" s="318">
        <v>86.8</v>
      </c>
      <c r="J13" s="318">
        <v>90.5</v>
      </c>
      <c r="K13" s="46">
        <v>91.7</v>
      </c>
    </row>
    <row r="14" spans="2:11" x14ac:dyDescent="0.3">
      <c r="B14" s="184" t="s">
        <v>70</v>
      </c>
      <c r="C14" s="43">
        <v>72.2</v>
      </c>
      <c r="D14" s="43">
        <v>73.400000000000006</v>
      </c>
      <c r="E14" s="41">
        <v>74.8</v>
      </c>
      <c r="F14" s="41">
        <v>80.7</v>
      </c>
      <c r="G14" s="41">
        <v>82.7</v>
      </c>
      <c r="H14" s="41">
        <v>83.748013416733897</v>
      </c>
      <c r="I14" s="317">
        <v>85</v>
      </c>
      <c r="J14" s="317">
        <v>90</v>
      </c>
      <c r="K14" s="42">
        <v>91.2</v>
      </c>
    </row>
    <row r="15" spans="2:11" x14ac:dyDescent="0.3">
      <c r="B15" s="184" t="s">
        <v>71</v>
      </c>
      <c r="C15" s="43">
        <v>78.599999999999994</v>
      </c>
      <c r="D15" s="43">
        <v>80.599999999999994</v>
      </c>
      <c r="E15" s="41">
        <v>82.2</v>
      </c>
      <c r="F15" s="41">
        <v>83.2</v>
      </c>
      <c r="G15" s="41">
        <v>84.5</v>
      </c>
      <c r="H15" s="41">
        <v>85.733644623761009</v>
      </c>
      <c r="I15" s="317">
        <v>88</v>
      </c>
      <c r="J15" s="317">
        <v>91.3</v>
      </c>
      <c r="K15" s="42">
        <v>91.3</v>
      </c>
    </row>
    <row r="16" spans="2:11" x14ac:dyDescent="0.3">
      <c r="B16" s="184" t="s">
        <v>72</v>
      </c>
      <c r="C16" s="43">
        <v>73.2</v>
      </c>
      <c r="D16" s="43">
        <v>73.599999999999994</v>
      </c>
      <c r="E16" s="41">
        <v>76.7</v>
      </c>
      <c r="F16" s="41">
        <v>79.400000000000006</v>
      </c>
      <c r="G16" s="41">
        <v>82.5</v>
      </c>
      <c r="H16" s="41">
        <v>86.211910600215532</v>
      </c>
      <c r="I16" s="317">
        <v>88.4</v>
      </c>
      <c r="J16" s="317">
        <v>90.5</v>
      </c>
      <c r="K16" s="42">
        <v>92.1</v>
      </c>
    </row>
    <row r="17" spans="2:11" x14ac:dyDescent="0.3">
      <c r="B17" s="184" t="s">
        <v>73</v>
      </c>
      <c r="C17" s="43">
        <v>74</v>
      </c>
      <c r="D17" s="43">
        <v>75.5</v>
      </c>
      <c r="E17" s="41">
        <v>76.900000000000006</v>
      </c>
      <c r="F17" s="41">
        <v>82</v>
      </c>
      <c r="G17" s="41">
        <v>83.6</v>
      </c>
      <c r="H17" s="41">
        <v>85.104927907542731</v>
      </c>
      <c r="I17" s="317">
        <v>86</v>
      </c>
      <c r="J17" s="317">
        <v>89.8</v>
      </c>
      <c r="K17" s="42">
        <v>90.7</v>
      </c>
    </row>
    <row r="18" spans="2:11" x14ac:dyDescent="0.3">
      <c r="B18" s="191" t="s">
        <v>74</v>
      </c>
      <c r="C18" s="44">
        <v>69.7</v>
      </c>
      <c r="D18" s="44">
        <v>71.400000000000006</v>
      </c>
      <c r="E18" s="45">
        <v>73.3</v>
      </c>
      <c r="F18" s="45">
        <v>79.2</v>
      </c>
      <c r="G18" s="45">
        <v>81.2</v>
      </c>
      <c r="H18" s="45">
        <v>82.774225146575702</v>
      </c>
      <c r="I18" s="318">
        <v>83.9</v>
      </c>
      <c r="J18" s="318">
        <v>89.3</v>
      </c>
      <c r="K18" s="46">
        <v>90.1</v>
      </c>
    </row>
    <row r="19" spans="2:11" x14ac:dyDescent="0.3">
      <c r="B19" s="184" t="s">
        <v>75</v>
      </c>
      <c r="C19" s="43">
        <v>72.2</v>
      </c>
      <c r="D19" s="43">
        <v>74.2</v>
      </c>
      <c r="E19" s="41">
        <v>75</v>
      </c>
      <c r="F19" s="41">
        <v>79.599999999999994</v>
      </c>
      <c r="G19" s="41">
        <v>81.8</v>
      </c>
      <c r="H19" s="41">
        <v>83.576430762387091</v>
      </c>
      <c r="I19" s="317">
        <v>83.9</v>
      </c>
      <c r="J19" s="317">
        <v>88.3</v>
      </c>
      <c r="K19" s="42">
        <v>89.6</v>
      </c>
    </row>
    <row r="20" spans="2:11" x14ac:dyDescent="0.3">
      <c r="B20" s="184" t="s">
        <v>76</v>
      </c>
      <c r="C20" s="43">
        <v>73</v>
      </c>
      <c r="D20" s="43">
        <v>74.5</v>
      </c>
      <c r="E20" s="41">
        <v>76.2</v>
      </c>
      <c r="F20" s="41">
        <v>80.3</v>
      </c>
      <c r="G20" s="41">
        <v>83</v>
      </c>
      <c r="H20" s="41">
        <v>84.326562014737846</v>
      </c>
      <c r="I20" s="317">
        <v>85.2</v>
      </c>
      <c r="J20" s="317">
        <v>89.8</v>
      </c>
      <c r="K20" s="42">
        <v>90.8</v>
      </c>
    </row>
    <row r="21" spans="2:11" x14ac:dyDescent="0.3">
      <c r="B21" s="184" t="s">
        <v>77</v>
      </c>
      <c r="C21" s="43">
        <v>68.5</v>
      </c>
      <c r="D21" s="43">
        <v>68.900000000000006</v>
      </c>
      <c r="E21" s="41">
        <v>70.900000000000006</v>
      </c>
      <c r="F21" s="41">
        <v>77.3</v>
      </c>
      <c r="G21" s="41">
        <v>78.900000000000006</v>
      </c>
      <c r="H21" s="41">
        <v>81.665919283805223</v>
      </c>
      <c r="I21" s="317">
        <v>83.1</v>
      </c>
      <c r="J21" s="317">
        <v>87.1</v>
      </c>
      <c r="K21" s="42">
        <v>89.1</v>
      </c>
    </row>
    <row r="22" spans="2:11" x14ac:dyDescent="0.3">
      <c r="B22" s="184" t="s">
        <v>78</v>
      </c>
      <c r="C22" s="43">
        <v>64.8</v>
      </c>
      <c r="D22" s="43">
        <v>66.599999999999994</v>
      </c>
      <c r="E22" s="41">
        <v>68.7</v>
      </c>
      <c r="F22" s="41">
        <v>74.400000000000006</v>
      </c>
      <c r="G22" s="41">
        <v>75.599999999999994</v>
      </c>
      <c r="H22" s="41">
        <v>78.096556567389271</v>
      </c>
      <c r="I22" s="317">
        <v>80.599999999999994</v>
      </c>
      <c r="J22" s="317">
        <v>85.4</v>
      </c>
      <c r="K22" s="42">
        <v>85.4</v>
      </c>
    </row>
    <row r="23" spans="2:11" x14ac:dyDescent="0.3">
      <c r="B23" s="191" t="s">
        <v>79</v>
      </c>
      <c r="C23" s="44">
        <v>72.900000000000006</v>
      </c>
      <c r="D23" s="44">
        <v>74.900000000000006</v>
      </c>
      <c r="E23" s="45">
        <v>77.099999999999994</v>
      </c>
      <c r="F23" s="45">
        <v>80.7</v>
      </c>
      <c r="G23" s="45">
        <v>82</v>
      </c>
      <c r="H23" s="45">
        <v>83.959165852777545</v>
      </c>
      <c r="I23" s="318">
        <v>84.9</v>
      </c>
      <c r="J23" s="318">
        <v>89.8</v>
      </c>
      <c r="K23" s="46">
        <v>90.7</v>
      </c>
    </row>
    <row r="24" spans="2:11" x14ac:dyDescent="0.3">
      <c r="B24" s="184" t="s">
        <v>80</v>
      </c>
      <c r="C24" s="43">
        <v>78.900000000000006</v>
      </c>
      <c r="D24" s="43">
        <v>80.099999999999994</v>
      </c>
      <c r="E24" s="41">
        <v>81.400000000000006</v>
      </c>
      <c r="F24" s="41">
        <v>85.8</v>
      </c>
      <c r="G24" s="41">
        <v>87.7</v>
      </c>
      <c r="H24" s="41">
        <v>88.166078878667477</v>
      </c>
      <c r="I24" s="317">
        <v>89.1</v>
      </c>
      <c r="J24" s="317">
        <v>91.8</v>
      </c>
      <c r="K24" s="42">
        <v>92.4</v>
      </c>
    </row>
    <row r="25" spans="2:11" x14ac:dyDescent="0.3">
      <c r="B25" s="184" t="s">
        <v>81</v>
      </c>
      <c r="C25" s="43">
        <v>79.599999999999994</v>
      </c>
      <c r="D25" s="43">
        <v>80.5</v>
      </c>
      <c r="E25" s="41">
        <v>82.6</v>
      </c>
      <c r="F25" s="41">
        <v>85.5</v>
      </c>
      <c r="G25" s="41">
        <v>86.8</v>
      </c>
      <c r="H25" s="41">
        <v>87.943652654771157</v>
      </c>
      <c r="I25" s="317">
        <v>88.9</v>
      </c>
      <c r="J25" s="317">
        <v>92.2</v>
      </c>
      <c r="K25" s="42">
        <v>92.9</v>
      </c>
    </row>
    <row r="26" spans="2:11" x14ac:dyDescent="0.3">
      <c r="B26" s="184" t="s">
        <v>82</v>
      </c>
      <c r="C26" s="43">
        <v>70.7</v>
      </c>
      <c r="D26" s="43">
        <v>72.900000000000006</v>
      </c>
      <c r="E26" s="41">
        <v>74.400000000000006</v>
      </c>
      <c r="F26" s="41">
        <v>80.5</v>
      </c>
      <c r="G26" s="41">
        <v>82.8</v>
      </c>
      <c r="H26" s="41">
        <v>84.120672167493041</v>
      </c>
      <c r="I26" s="317">
        <v>85.9</v>
      </c>
      <c r="J26" s="317">
        <v>90</v>
      </c>
      <c r="K26" s="42">
        <v>90.5</v>
      </c>
    </row>
    <row r="27" spans="2:11" x14ac:dyDescent="0.3">
      <c r="B27" s="184" t="s">
        <v>83</v>
      </c>
      <c r="C27" s="43">
        <v>76.5</v>
      </c>
      <c r="D27" s="43">
        <v>78.3</v>
      </c>
      <c r="E27" s="41">
        <v>79.5</v>
      </c>
      <c r="F27" s="41">
        <v>83.5</v>
      </c>
      <c r="G27" s="41">
        <v>85.9</v>
      </c>
      <c r="H27" s="41">
        <v>86.778794888199883</v>
      </c>
      <c r="I27" s="317">
        <v>87.9</v>
      </c>
      <c r="J27" s="317">
        <v>91.3</v>
      </c>
      <c r="K27" s="42">
        <v>92</v>
      </c>
    </row>
    <row r="28" spans="2:11" x14ac:dyDescent="0.3">
      <c r="B28" s="191" t="s">
        <v>84</v>
      </c>
      <c r="C28" s="44">
        <v>57.4</v>
      </c>
      <c r="D28" s="44">
        <v>59.1</v>
      </c>
      <c r="E28" s="45">
        <v>61</v>
      </c>
      <c r="F28" s="45">
        <v>70.7</v>
      </c>
      <c r="G28" s="45">
        <v>73.400000000000006</v>
      </c>
      <c r="H28" s="45">
        <v>76.257272489468988</v>
      </c>
      <c r="I28" s="318">
        <v>76.8</v>
      </c>
      <c r="J28" s="318">
        <v>81.8</v>
      </c>
      <c r="K28" s="46">
        <v>84.3</v>
      </c>
    </row>
    <row r="29" spans="2:11" x14ac:dyDescent="0.3">
      <c r="B29" s="184" t="s">
        <v>85</v>
      </c>
      <c r="C29" s="43">
        <v>69.8</v>
      </c>
      <c r="D29" s="43">
        <v>71.599999999999994</v>
      </c>
      <c r="E29" s="41">
        <v>73.3</v>
      </c>
      <c r="F29" s="41">
        <v>79.3</v>
      </c>
      <c r="G29" s="41">
        <v>81.3</v>
      </c>
      <c r="H29" s="41">
        <v>82.928249725029417</v>
      </c>
      <c r="I29" s="317">
        <v>84.8</v>
      </c>
      <c r="J29" s="317">
        <v>88.5</v>
      </c>
      <c r="K29" s="42">
        <v>89.5</v>
      </c>
    </row>
    <row r="30" spans="2:11" x14ac:dyDescent="0.3">
      <c r="B30" s="184" t="s">
        <v>86</v>
      </c>
      <c r="C30" s="43">
        <v>72.099999999999994</v>
      </c>
      <c r="D30" s="43">
        <v>72.900000000000006</v>
      </c>
      <c r="E30" s="41">
        <v>75</v>
      </c>
      <c r="F30" s="41">
        <v>78.900000000000006</v>
      </c>
      <c r="G30" s="41">
        <v>81.3</v>
      </c>
      <c r="H30" s="41">
        <v>83.57798994485664</v>
      </c>
      <c r="I30" s="317">
        <v>85</v>
      </c>
      <c r="J30" s="317">
        <v>88.8</v>
      </c>
      <c r="K30" s="42">
        <v>89.2</v>
      </c>
    </row>
    <row r="31" spans="2:11" x14ac:dyDescent="0.3">
      <c r="B31" s="184" t="s">
        <v>87</v>
      </c>
      <c r="C31" s="43">
        <v>72.900000000000006</v>
      </c>
      <c r="D31" s="43">
        <v>74.8</v>
      </c>
      <c r="E31" s="41">
        <v>78.099999999999994</v>
      </c>
      <c r="F31" s="41">
        <v>81.599999999999994</v>
      </c>
      <c r="G31" s="41">
        <v>84.4</v>
      </c>
      <c r="H31" s="41">
        <v>85.737109563808801</v>
      </c>
      <c r="I31" s="317">
        <v>87</v>
      </c>
      <c r="J31" s="317">
        <v>89.8</v>
      </c>
      <c r="K31" s="42">
        <v>90.2</v>
      </c>
    </row>
    <row r="32" spans="2:11" x14ac:dyDescent="0.3">
      <c r="B32" s="184" t="s">
        <v>88</v>
      </c>
      <c r="C32" s="43">
        <v>75.599999999999994</v>
      </c>
      <c r="D32" s="43">
        <v>76.3</v>
      </c>
      <c r="E32" s="41">
        <v>79</v>
      </c>
      <c r="F32" s="41">
        <v>80.900000000000006</v>
      </c>
      <c r="G32" s="41">
        <v>83.4</v>
      </c>
      <c r="H32" s="41">
        <v>85.865588019224504</v>
      </c>
      <c r="I32" s="317">
        <v>85.6</v>
      </c>
      <c r="J32" s="317">
        <v>90.5</v>
      </c>
      <c r="K32" s="42">
        <v>91.5</v>
      </c>
    </row>
    <row r="33" spans="2:11" x14ac:dyDescent="0.3">
      <c r="B33" s="191" t="s">
        <v>89</v>
      </c>
      <c r="C33" s="44">
        <v>80.900000000000006</v>
      </c>
      <c r="D33" s="44">
        <v>82.1</v>
      </c>
      <c r="E33" s="45">
        <v>84.5</v>
      </c>
      <c r="F33" s="45">
        <v>86.4</v>
      </c>
      <c r="G33" s="45">
        <v>88.4</v>
      </c>
      <c r="H33" s="45">
        <v>89.083642688794683</v>
      </c>
      <c r="I33" s="318">
        <v>89.2</v>
      </c>
      <c r="J33" s="318">
        <v>92.3</v>
      </c>
      <c r="K33" s="46">
        <v>93.9</v>
      </c>
    </row>
    <row r="34" spans="2:11" x14ac:dyDescent="0.3">
      <c r="B34" s="184" t="s">
        <v>90</v>
      </c>
      <c r="C34" s="43">
        <v>79.099999999999994</v>
      </c>
      <c r="D34" s="43">
        <v>80.900000000000006</v>
      </c>
      <c r="E34" s="41">
        <v>81.599999999999994</v>
      </c>
      <c r="F34" s="41">
        <v>84.2</v>
      </c>
      <c r="G34" s="41">
        <v>86.8</v>
      </c>
      <c r="H34" s="41">
        <v>87.984645338902084</v>
      </c>
      <c r="I34" s="317">
        <v>89.4</v>
      </c>
      <c r="J34" s="317">
        <v>91.9</v>
      </c>
      <c r="K34" s="42">
        <v>93</v>
      </c>
    </row>
    <row r="35" spans="2:11" x14ac:dyDescent="0.3">
      <c r="B35" s="184" t="s">
        <v>91</v>
      </c>
      <c r="C35" s="43">
        <v>64.400000000000006</v>
      </c>
      <c r="D35" s="43">
        <v>67.5</v>
      </c>
      <c r="E35" s="41">
        <v>67.2</v>
      </c>
      <c r="F35" s="41">
        <v>73.7</v>
      </c>
      <c r="G35" s="41">
        <v>76.400000000000006</v>
      </c>
      <c r="H35" s="41">
        <v>76.905727666658692</v>
      </c>
      <c r="I35" s="317">
        <v>78.5</v>
      </c>
      <c r="J35" s="317">
        <v>84.3</v>
      </c>
      <c r="K35" s="42">
        <v>86.6</v>
      </c>
    </row>
    <row r="36" spans="2:11" x14ac:dyDescent="0.3">
      <c r="B36" s="184" t="s">
        <v>92</v>
      </c>
      <c r="C36" s="43">
        <v>75.3</v>
      </c>
      <c r="D36" s="43">
        <v>76.5</v>
      </c>
      <c r="E36" s="41">
        <v>77.8</v>
      </c>
      <c r="F36" s="41">
        <v>81.7</v>
      </c>
      <c r="G36" s="41">
        <v>83.4</v>
      </c>
      <c r="H36" s="41">
        <v>85.252887363470819</v>
      </c>
      <c r="I36" s="317">
        <v>86.2</v>
      </c>
      <c r="J36" s="317">
        <v>90.4</v>
      </c>
      <c r="K36" s="42">
        <v>90.4</v>
      </c>
    </row>
    <row r="37" spans="2:11" x14ac:dyDescent="0.3">
      <c r="B37" s="184" t="s">
        <v>93</v>
      </c>
      <c r="C37" s="43">
        <v>70.8</v>
      </c>
      <c r="D37" s="43">
        <v>72.400000000000006</v>
      </c>
      <c r="E37" s="41">
        <v>74.099999999999994</v>
      </c>
      <c r="F37" s="41">
        <v>79</v>
      </c>
      <c r="G37" s="41">
        <v>81.599999999999994</v>
      </c>
      <c r="H37" s="41">
        <v>83.495767877148026</v>
      </c>
      <c r="I37" s="317">
        <v>85.3</v>
      </c>
      <c r="J37" s="317">
        <v>88.9</v>
      </c>
      <c r="K37" s="42">
        <v>90.2</v>
      </c>
    </row>
    <row r="38" spans="2:11" x14ac:dyDescent="0.3">
      <c r="B38" s="191" t="s">
        <v>94</v>
      </c>
      <c r="C38" s="44">
        <v>72.5</v>
      </c>
      <c r="D38" s="44">
        <v>74.7</v>
      </c>
      <c r="E38" s="45">
        <v>76.3</v>
      </c>
      <c r="F38" s="45">
        <v>81.400000000000006</v>
      </c>
      <c r="G38" s="45">
        <v>81.3</v>
      </c>
      <c r="H38" s="45">
        <v>80.316575597689095</v>
      </c>
      <c r="I38" s="318">
        <v>84.1</v>
      </c>
      <c r="J38" s="318">
        <v>88.1</v>
      </c>
      <c r="K38" s="46">
        <v>89.4</v>
      </c>
    </row>
    <row r="39" spans="2:11" x14ac:dyDescent="0.3">
      <c r="B39" s="184" t="s">
        <v>95</v>
      </c>
      <c r="C39" s="43">
        <v>71.2</v>
      </c>
      <c r="D39" s="43">
        <v>73.900000000000006</v>
      </c>
      <c r="E39" s="41">
        <v>76.099999999999994</v>
      </c>
      <c r="F39" s="41">
        <v>80.900000000000006</v>
      </c>
      <c r="G39" s="41">
        <v>83.2</v>
      </c>
      <c r="H39" s="41">
        <v>84.509012693986293</v>
      </c>
      <c r="I39" s="317">
        <v>85.4</v>
      </c>
      <c r="J39" s="317">
        <v>88.9</v>
      </c>
      <c r="K39" s="42">
        <v>90.4</v>
      </c>
    </row>
    <row r="40" spans="2:11" x14ac:dyDescent="0.3">
      <c r="B40" s="184" t="s">
        <v>96</v>
      </c>
      <c r="C40" s="43">
        <v>66.7</v>
      </c>
      <c r="D40" s="43">
        <v>69.2</v>
      </c>
      <c r="E40" s="41">
        <v>70.8</v>
      </c>
      <c r="F40" s="41">
        <v>77.2</v>
      </c>
      <c r="G40" s="41">
        <v>79.7</v>
      </c>
      <c r="H40" s="41">
        <v>81.947539570863995</v>
      </c>
      <c r="I40" s="317">
        <v>83.6</v>
      </c>
      <c r="J40" s="317">
        <v>87.8</v>
      </c>
      <c r="K40" s="42">
        <v>88.6</v>
      </c>
    </row>
    <row r="41" spans="2:11" x14ac:dyDescent="0.3">
      <c r="B41" s="184" t="s">
        <v>97</v>
      </c>
      <c r="C41" s="43">
        <v>77.5</v>
      </c>
      <c r="D41" s="43">
        <v>78.900000000000006</v>
      </c>
      <c r="E41" s="41">
        <v>80.8</v>
      </c>
      <c r="F41" s="41">
        <v>84.9</v>
      </c>
      <c r="G41" s="41">
        <v>86.8</v>
      </c>
      <c r="H41" s="41">
        <v>87.914717952157659</v>
      </c>
      <c r="I41" s="317">
        <v>89</v>
      </c>
      <c r="J41" s="317">
        <v>91.6</v>
      </c>
      <c r="K41" s="42">
        <v>92.4</v>
      </c>
    </row>
    <row r="42" spans="2:11" x14ac:dyDescent="0.3">
      <c r="B42" s="184" t="s">
        <v>98</v>
      </c>
      <c r="C42" s="43">
        <v>72.400000000000006</v>
      </c>
      <c r="D42" s="43">
        <v>73.900000000000006</v>
      </c>
      <c r="E42" s="41">
        <v>75.7</v>
      </c>
      <c r="F42" s="41">
        <v>80.5</v>
      </c>
      <c r="G42" s="41">
        <v>81.5</v>
      </c>
      <c r="H42" s="41">
        <v>84.056813236070454</v>
      </c>
      <c r="I42" s="317">
        <v>85.6</v>
      </c>
      <c r="J42" s="317">
        <v>88.8</v>
      </c>
      <c r="K42" s="42">
        <v>89.9</v>
      </c>
    </row>
    <row r="43" spans="2:11" x14ac:dyDescent="0.3">
      <c r="B43" s="191" t="s">
        <v>99</v>
      </c>
      <c r="C43" s="44">
        <v>76.5</v>
      </c>
      <c r="D43" s="44">
        <v>76.5</v>
      </c>
      <c r="E43" s="45">
        <v>78.2</v>
      </c>
      <c r="F43" s="45">
        <v>82.8</v>
      </c>
      <c r="G43" s="45">
        <v>85.5</v>
      </c>
      <c r="H43" s="45">
        <v>85.31751985498299</v>
      </c>
      <c r="I43" s="318">
        <v>87.7</v>
      </c>
      <c r="J43" s="318">
        <v>90.8</v>
      </c>
      <c r="K43" s="46">
        <v>91.4</v>
      </c>
    </row>
    <row r="44" spans="2:11" x14ac:dyDescent="0.3">
      <c r="B44" s="184" t="s">
        <v>100</v>
      </c>
      <c r="C44" s="43">
        <v>66.599999999999994</v>
      </c>
      <c r="D44" s="43">
        <v>68.099999999999994</v>
      </c>
      <c r="E44" s="41">
        <v>69.900000000000006</v>
      </c>
      <c r="F44" s="41">
        <v>77</v>
      </c>
      <c r="G44" s="41">
        <v>79.2</v>
      </c>
      <c r="H44" s="41">
        <v>81.498409484276635</v>
      </c>
      <c r="I44" s="317">
        <v>82.7</v>
      </c>
      <c r="J44" s="317">
        <v>87.8</v>
      </c>
      <c r="K44" s="42">
        <v>89.2</v>
      </c>
    </row>
    <row r="45" spans="2:11" x14ac:dyDescent="0.3">
      <c r="B45" s="184" t="s">
        <v>101</v>
      </c>
      <c r="C45" s="43">
        <v>71.099999999999994</v>
      </c>
      <c r="D45" s="43">
        <v>71.599999999999994</v>
      </c>
      <c r="E45" s="41">
        <v>75.3</v>
      </c>
      <c r="F45" s="41">
        <v>79.5</v>
      </c>
      <c r="G45" s="41">
        <v>80.599999999999994</v>
      </c>
      <c r="H45" s="41">
        <v>82.106186441413925</v>
      </c>
      <c r="I45" s="317">
        <v>85</v>
      </c>
      <c r="J45" s="317">
        <v>88</v>
      </c>
      <c r="K45" s="42">
        <v>89.9</v>
      </c>
    </row>
    <row r="46" spans="2:11" x14ac:dyDescent="0.3">
      <c r="B46" s="184" t="s">
        <v>102</v>
      </c>
      <c r="C46" s="43">
        <v>67</v>
      </c>
      <c r="D46" s="43">
        <v>68.2</v>
      </c>
      <c r="E46" s="41">
        <v>70.2</v>
      </c>
      <c r="F46" s="41">
        <v>76.7</v>
      </c>
      <c r="G46" s="41">
        <v>79.400000000000006</v>
      </c>
      <c r="H46" s="41">
        <v>82.065082938297593</v>
      </c>
      <c r="I46" s="317">
        <v>83</v>
      </c>
      <c r="J46" s="317">
        <v>88</v>
      </c>
      <c r="K46" s="42">
        <v>89.6</v>
      </c>
    </row>
    <row r="47" spans="2:11" x14ac:dyDescent="0.3">
      <c r="B47" s="184" t="s">
        <v>103</v>
      </c>
      <c r="C47" s="43">
        <v>71.8</v>
      </c>
      <c r="D47" s="43">
        <v>73</v>
      </c>
      <c r="E47" s="41">
        <v>74.3</v>
      </c>
      <c r="F47" s="41">
        <v>80.5</v>
      </c>
      <c r="G47" s="41">
        <v>83.3</v>
      </c>
      <c r="H47" s="41">
        <v>84.51394080839944</v>
      </c>
      <c r="I47" s="317">
        <v>86.3</v>
      </c>
      <c r="J47" s="317">
        <v>90.1</v>
      </c>
      <c r="K47" s="42">
        <v>91.5</v>
      </c>
    </row>
    <row r="48" spans="2:11" x14ac:dyDescent="0.3">
      <c r="B48" s="191" t="s">
        <v>104</v>
      </c>
      <c r="C48" s="44">
        <v>79.599999999999994</v>
      </c>
      <c r="D48" s="44">
        <v>81.7</v>
      </c>
      <c r="E48" s="45">
        <v>83.1</v>
      </c>
      <c r="F48" s="45">
        <v>85.4</v>
      </c>
      <c r="G48" s="45">
        <v>87.8</v>
      </c>
      <c r="H48" s="45">
        <v>89.969376038026169</v>
      </c>
      <c r="I48" s="318">
        <v>90.8</v>
      </c>
      <c r="J48" s="318">
        <v>93.5</v>
      </c>
      <c r="K48" s="46">
        <v>93.6</v>
      </c>
    </row>
    <row r="49" spans="1:18" x14ac:dyDescent="0.3">
      <c r="B49" s="184" t="s">
        <v>105</v>
      </c>
      <c r="C49" s="43">
        <v>75.3</v>
      </c>
      <c r="D49" s="43">
        <v>76.3</v>
      </c>
      <c r="E49" s="41">
        <v>78.7</v>
      </c>
      <c r="F49" s="41">
        <v>81.099999999999994</v>
      </c>
      <c r="G49" s="41">
        <v>81.400000000000006</v>
      </c>
      <c r="H49" s="41">
        <v>82.472940969419199</v>
      </c>
      <c r="I49" s="317">
        <v>83.4</v>
      </c>
      <c r="J49" s="317">
        <v>89.2</v>
      </c>
      <c r="K49" s="42">
        <v>90.7</v>
      </c>
    </row>
    <row r="50" spans="1:18" x14ac:dyDescent="0.3">
      <c r="B50" s="184" t="s">
        <v>106</v>
      </c>
      <c r="C50" s="43">
        <v>75.8</v>
      </c>
      <c r="D50" s="43">
        <v>77.2</v>
      </c>
      <c r="E50" s="41">
        <v>78.599999999999994</v>
      </c>
      <c r="F50" s="41">
        <v>83.4</v>
      </c>
      <c r="G50" s="41">
        <v>84.8</v>
      </c>
      <c r="H50" s="41">
        <v>85.591669280408496</v>
      </c>
      <c r="I50" s="317">
        <v>86.7</v>
      </c>
      <c r="J50" s="317">
        <v>90.6</v>
      </c>
      <c r="K50" s="42">
        <v>90.9</v>
      </c>
    </row>
    <row r="51" spans="1:18" x14ac:dyDescent="0.3">
      <c r="B51" s="184" t="s">
        <v>107</v>
      </c>
      <c r="C51" s="43">
        <v>78.900000000000006</v>
      </c>
      <c r="D51" s="43">
        <v>81.900000000000006</v>
      </c>
      <c r="E51" s="41">
        <v>83.9</v>
      </c>
      <c r="F51" s="41">
        <v>87.4</v>
      </c>
      <c r="G51" s="41">
        <v>89.1</v>
      </c>
      <c r="H51" s="41">
        <v>89.966552411869841</v>
      </c>
      <c r="I51" s="317">
        <v>91.2</v>
      </c>
      <c r="J51" s="317">
        <v>93.5</v>
      </c>
      <c r="K51" s="42">
        <v>93.6</v>
      </c>
    </row>
    <row r="52" spans="1:18" x14ac:dyDescent="0.3">
      <c r="B52" s="184" t="s">
        <v>108</v>
      </c>
      <c r="C52" s="43">
        <v>64.900000000000006</v>
      </c>
      <c r="D52" s="43">
        <v>66.2</v>
      </c>
      <c r="E52" s="41">
        <v>69.8</v>
      </c>
      <c r="F52" s="41">
        <v>74.2</v>
      </c>
      <c r="G52" s="41">
        <v>76</v>
      </c>
      <c r="H52" s="41">
        <v>78.959389032030629</v>
      </c>
      <c r="I52" s="317">
        <v>81</v>
      </c>
      <c r="J52" s="317">
        <v>85</v>
      </c>
      <c r="K52" s="42">
        <v>86.4</v>
      </c>
    </row>
    <row r="53" spans="1:18" x14ac:dyDescent="0.3">
      <c r="B53" s="184" t="s">
        <v>109</v>
      </c>
      <c r="C53" s="43">
        <v>73</v>
      </c>
      <c r="D53" s="43">
        <v>75.3</v>
      </c>
      <c r="E53" s="41">
        <v>76.900000000000006</v>
      </c>
      <c r="F53" s="41">
        <v>81.3</v>
      </c>
      <c r="G53" s="41">
        <v>83.3</v>
      </c>
      <c r="H53" s="41">
        <v>84.446955260628343</v>
      </c>
      <c r="I53" s="317">
        <v>86</v>
      </c>
      <c r="J53" s="317">
        <v>89.6</v>
      </c>
      <c r="K53" s="42">
        <v>90.6</v>
      </c>
      <c r="M53" s="378" t="s">
        <v>11</v>
      </c>
      <c r="N53" s="378" t="s">
        <v>11</v>
      </c>
      <c r="O53" s="378" t="s">
        <v>11</v>
      </c>
      <c r="P53" s="378" t="s">
        <v>293</v>
      </c>
      <c r="Q53" s="378" t="s">
        <v>11</v>
      </c>
      <c r="R53" s="382" t="s">
        <v>11</v>
      </c>
    </row>
    <row r="54" spans="1:18" ht="14.5" thickBot="1" x14ac:dyDescent="0.35">
      <c r="B54" s="184" t="s">
        <v>110</v>
      </c>
      <c r="C54" s="43">
        <v>75.5</v>
      </c>
      <c r="D54" s="43">
        <v>76.099999999999994</v>
      </c>
      <c r="E54" s="41">
        <v>77.8</v>
      </c>
      <c r="F54" s="41">
        <v>83.2</v>
      </c>
      <c r="G54" s="41">
        <v>83.7</v>
      </c>
      <c r="H54" s="41">
        <v>85.684814898459095</v>
      </c>
      <c r="I54" s="317">
        <v>87.8</v>
      </c>
      <c r="J54" s="322">
        <v>90.3</v>
      </c>
      <c r="K54" s="52">
        <v>89.5</v>
      </c>
    </row>
    <row r="55" spans="1:18" ht="14.5" thickBot="1" x14ac:dyDescent="0.35">
      <c r="B55" s="192" t="s">
        <v>56</v>
      </c>
      <c r="C55" s="47">
        <v>73.400000000000006</v>
      </c>
      <c r="D55" s="47">
        <v>75.099999999999994</v>
      </c>
      <c r="E55" s="48">
        <v>76.7</v>
      </c>
      <c r="F55" s="48">
        <v>81.400000000000006</v>
      </c>
      <c r="G55" s="48">
        <v>83.5</v>
      </c>
      <c r="H55" s="48">
        <v>85.1</v>
      </c>
      <c r="I55" s="321">
        <v>86.4</v>
      </c>
      <c r="J55" s="321">
        <v>90.1</v>
      </c>
      <c r="K55" s="49">
        <v>91</v>
      </c>
    </row>
    <row r="56" spans="1:18" ht="14.5" thickBot="1" x14ac:dyDescent="0.35">
      <c r="B56" s="193" t="s">
        <v>111</v>
      </c>
      <c r="C56" s="50">
        <v>45.2</v>
      </c>
      <c r="D56" s="50">
        <v>48.1</v>
      </c>
      <c r="E56" s="51">
        <v>51.8</v>
      </c>
      <c r="F56" s="51">
        <v>59.3</v>
      </c>
      <c r="G56" s="51">
        <v>60.9</v>
      </c>
      <c r="H56" s="51">
        <v>62.164632001200374</v>
      </c>
      <c r="I56" s="322">
        <v>68.2</v>
      </c>
      <c r="J56" s="322">
        <v>76.5</v>
      </c>
      <c r="K56" s="49">
        <v>80.8</v>
      </c>
    </row>
    <row r="57" spans="1:18" x14ac:dyDescent="0.3">
      <c r="B57" s="53"/>
      <c r="C57" s="36"/>
      <c r="D57" s="36"/>
      <c r="E57" s="36"/>
      <c r="F57" s="36"/>
      <c r="G57" s="36"/>
      <c r="H57" s="36"/>
      <c r="I57" s="36"/>
    </row>
    <row r="58" spans="1:18" ht="15.9" customHeight="1" x14ac:dyDescent="0.3">
      <c r="A58" s="205">
        <v>1</v>
      </c>
      <c r="B58" s="506" t="s">
        <v>157</v>
      </c>
      <c r="C58" s="506"/>
      <c r="D58" s="506"/>
      <c r="E58" s="506"/>
      <c r="F58" s="506"/>
      <c r="G58" s="506"/>
      <c r="H58" s="506"/>
      <c r="I58" s="506"/>
    </row>
    <row r="59" spans="1:18" ht="15.9" customHeight="1" x14ac:dyDescent="0.3">
      <c r="B59" s="503" t="s">
        <v>150</v>
      </c>
      <c r="C59" s="503"/>
      <c r="D59" s="503"/>
      <c r="E59" s="503"/>
      <c r="F59" s="503"/>
      <c r="G59" s="503"/>
      <c r="H59" s="503"/>
      <c r="I59" s="503"/>
    </row>
    <row r="60" spans="1:18" ht="15" customHeight="1" x14ac:dyDescent="0.3">
      <c r="B60" s="489" t="s">
        <v>153</v>
      </c>
      <c r="C60" s="489"/>
      <c r="D60" s="489"/>
      <c r="E60" s="489"/>
      <c r="F60" s="489"/>
      <c r="G60" s="489"/>
      <c r="H60" s="489"/>
      <c r="I60" s="489"/>
    </row>
    <row r="63" spans="1:18" x14ac:dyDescent="0.3">
      <c r="F63" s="3" t="s">
        <v>11</v>
      </c>
    </row>
  </sheetData>
  <mergeCells count="5">
    <mergeCell ref="B58:I58"/>
    <mergeCell ref="B59:I59"/>
    <mergeCell ref="B60:I60"/>
    <mergeCell ref="B1:K1"/>
    <mergeCell ref="B2:K2"/>
  </mergeCells>
  <printOptions horizontalCentered="1"/>
  <pageMargins left="0.7" right="0.7" top="0.75" bottom="0.75" header="0.3" footer="0.3"/>
  <pageSetup scale="83" orientation="portrait" r:id="rId1"/>
  <headerFooter alignWithMargins="0"/>
  <ignoredErrors>
    <ignoredError sqref="D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7040A-28D2-4837-9C0E-C9F422108407}">
  <sheetPr codeName="Sheet21">
    <pageSetUpPr fitToPage="1"/>
  </sheetPr>
  <dimension ref="A1:Q71"/>
  <sheetViews>
    <sheetView tabSelected="1" topLeftCell="B89" zoomScale="70" zoomScaleNormal="70" zoomScaleSheetLayoutView="100" workbookViewId="0">
      <selection activeCell="K61" sqref="K61"/>
    </sheetView>
  </sheetViews>
  <sheetFormatPr defaultColWidth="16.453125" defaultRowHeight="15.5" x14ac:dyDescent="0.25"/>
  <cols>
    <col min="1" max="1" width="20.54296875" style="293" bestFit="1" customWidth="1"/>
    <col min="2" max="2" width="15" style="314" bestFit="1" customWidth="1"/>
    <col min="3" max="3" width="14.54296875" style="315" customWidth="1"/>
    <col min="4" max="4" width="10" style="316" customWidth="1"/>
    <col min="5" max="5" width="14.453125" style="315" bestFit="1" customWidth="1"/>
    <col min="6" max="6" width="10.90625" style="293" bestFit="1" customWidth="1"/>
    <col min="7" max="7" width="14.453125" style="315" bestFit="1" customWidth="1"/>
    <col min="8" max="8" width="9.90625" style="293" bestFit="1" customWidth="1"/>
    <col min="9" max="9" width="12.54296875" style="315" bestFit="1" customWidth="1"/>
    <col min="10" max="10" width="9.90625" style="293" bestFit="1" customWidth="1"/>
    <col min="11" max="16384" width="16.453125" style="293"/>
  </cols>
  <sheetData>
    <row r="1" spans="1:10" ht="17.5" x14ac:dyDescent="0.25">
      <c r="A1" s="510" t="s">
        <v>464</v>
      </c>
      <c r="B1" s="510"/>
      <c r="C1" s="510"/>
      <c r="D1" s="510"/>
      <c r="E1" s="510"/>
      <c r="F1" s="510"/>
      <c r="G1" s="510"/>
      <c r="H1" s="511"/>
      <c r="I1" s="511"/>
      <c r="J1" s="511"/>
    </row>
    <row r="2" spans="1:10" ht="17.5" x14ac:dyDescent="0.25">
      <c r="A2" s="510" t="s">
        <v>463</v>
      </c>
      <c r="B2" s="510"/>
      <c r="C2" s="510"/>
      <c r="D2" s="510"/>
      <c r="E2" s="510"/>
      <c r="F2" s="510"/>
      <c r="G2" s="510"/>
      <c r="H2" s="511"/>
      <c r="I2" s="511"/>
      <c r="J2" s="511"/>
    </row>
    <row r="3" spans="1:10" ht="17.5" x14ac:dyDescent="0.25">
      <c r="A3" s="510" t="s">
        <v>158</v>
      </c>
      <c r="B3" s="510"/>
      <c r="C3" s="510"/>
      <c r="D3" s="510"/>
      <c r="E3" s="510"/>
      <c r="F3" s="510"/>
      <c r="G3" s="510"/>
      <c r="H3" s="511"/>
      <c r="I3" s="511"/>
      <c r="J3" s="511"/>
    </row>
    <row r="4" spans="1:10" ht="16" thickBot="1" x14ac:dyDescent="0.3">
      <c r="A4" s="292"/>
      <c r="B4" s="294"/>
      <c r="C4" s="292"/>
      <c r="D4" s="295"/>
      <c r="E4" s="292"/>
      <c r="F4" s="292"/>
      <c r="G4" s="292"/>
      <c r="H4" s="292"/>
      <c r="I4" s="292"/>
      <c r="J4" s="292"/>
    </row>
    <row r="5" spans="1:10" x14ac:dyDescent="0.25">
      <c r="A5" s="512"/>
      <c r="B5" s="514" t="s">
        <v>159</v>
      </c>
      <c r="C5" s="517" t="s">
        <v>160</v>
      </c>
      <c r="D5" s="518"/>
      <c r="E5" s="521" t="s">
        <v>161</v>
      </c>
      <c r="F5" s="522"/>
      <c r="G5" s="521" t="s">
        <v>162</v>
      </c>
      <c r="H5" s="522"/>
      <c r="I5" s="523" t="s">
        <v>163</v>
      </c>
      <c r="J5" s="524"/>
    </row>
    <row r="6" spans="1:10" x14ac:dyDescent="0.25">
      <c r="A6" s="513"/>
      <c r="B6" s="515"/>
      <c r="C6" s="519"/>
      <c r="D6" s="520"/>
      <c r="E6" s="525" t="s">
        <v>465</v>
      </c>
      <c r="F6" s="526"/>
      <c r="G6" s="525" t="s">
        <v>164</v>
      </c>
      <c r="H6" s="526"/>
      <c r="I6" s="527" t="s">
        <v>264</v>
      </c>
      <c r="J6" s="528"/>
    </row>
    <row r="7" spans="1:10" x14ac:dyDescent="0.25">
      <c r="A7" s="513"/>
      <c r="B7" s="516"/>
      <c r="C7" s="296" t="s">
        <v>165</v>
      </c>
      <c r="D7" s="297" t="s">
        <v>166</v>
      </c>
      <c r="E7" s="298" t="s">
        <v>165</v>
      </c>
      <c r="F7" s="299" t="s">
        <v>166</v>
      </c>
      <c r="G7" s="298" t="s">
        <v>165</v>
      </c>
      <c r="H7" s="299" t="s">
        <v>166</v>
      </c>
      <c r="I7" s="300" t="s">
        <v>165</v>
      </c>
      <c r="J7" s="301" t="s">
        <v>166</v>
      </c>
    </row>
    <row r="8" spans="1:10" x14ac:dyDescent="0.25">
      <c r="A8" s="302" t="s">
        <v>60</v>
      </c>
      <c r="B8" s="274" t="s">
        <v>315</v>
      </c>
      <c r="C8" s="275" t="s">
        <v>316</v>
      </c>
      <c r="D8" s="282">
        <v>0.89</v>
      </c>
      <c r="E8" s="275" t="s">
        <v>317</v>
      </c>
      <c r="F8" s="282">
        <v>0.83</v>
      </c>
      <c r="G8" s="275" t="s">
        <v>318</v>
      </c>
      <c r="H8" s="282">
        <v>0.77</v>
      </c>
      <c r="I8" s="275">
        <v>709</v>
      </c>
      <c r="J8" s="286">
        <v>0.37</v>
      </c>
    </row>
    <row r="9" spans="1:10" x14ac:dyDescent="0.25">
      <c r="A9" s="303" t="s">
        <v>61</v>
      </c>
      <c r="B9" s="276">
        <v>260</v>
      </c>
      <c r="C9" s="277">
        <v>241</v>
      </c>
      <c r="D9" s="283">
        <v>0.93</v>
      </c>
      <c r="E9" s="277">
        <v>229</v>
      </c>
      <c r="F9" s="283">
        <v>0.88</v>
      </c>
      <c r="G9" s="277">
        <v>186</v>
      </c>
      <c r="H9" s="283">
        <v>0.72</v>
      </c>
      <c r="I9" s="277" t="s">
        <v>262</v>
      </c>
      <c r="J9" s="287" t="s">
        <v>262</v>
      </c>
    </row>
    <row r="10" spans="1:10" x14ac:dyDescent="0.25">
      <c r="A10" s="303" t="s">
        <v>167</v>
      </c>
      <c r="B10" s="276">
        <v>9</v>
      </c>
      <c r="C10" s="277" t="s">
        <v>262</v>
      </c>
      <c r="D10" s="283" t="s">
        <v>262</v>
      </c>
      <c r="E10" s="277" t="s">
        <v>262</v>
      </c>
      <c r="F10" s="283" t="s">
        <v>262</v>
      </c>
      <c r="G10" s="277" t="s">
        <v>262</v>
      </c>
      <c r="H10" s="283" t="s">
        <v>262</v>
      </c>
      <c r="I10" s="277">
        <v>0</v>
      </c>
      <c r="J10" s="287">
        <v>0</v>
      </c>
    </row>
    <row r="11" spans="1:10" x14ac:dyDescent="0.25">
      <c r="A11" s="303" t="s">
        <v>62</v>
      </c>
      <c r="B11" s="276" t="s">
        <v>319</v>
      </c>
      <c r="C11" s="277" t="s">
        <v>320</v>
      </c>
      <c r="D11" s="283">
        <v>0.97</v>
      </c>
      <c r="E11" s="277" t="s">
        <v>321</v>
      </c>
      <c r="F11" s="283">
        <v>0.93</v>
      </c>
      <c r="G11" s="277" t="s">
        <v>322</v>
      </c>
      <c r="H11" s="283">
        <v>0.88</v>
      </c>
      <c r="I11" s="277">
        <v>746</v>
      </c>
      <c r="J11" s="287">
        <v>0.28000000000000003</v>
      </c>
    </row>
    <row r="12" spans="1:10" x14ac:dyDescent="0.25">
      <c r="A12" s="304" t="s">
        <v>63</v>
      </c>
      <c r="B12" s="278" t="s">
        <v>323</v>
      </c>
      <c r="C12" s="279">
        <v>990</v>
      </c>
      <c r="D12" s="284">
        <v>0.86</v>
      </c>
      <c r="E12" s="279">
        <v>895</v>
      </c>
      <c r="F12" s="284">
        <v>0.77</v>
      </c>
      <c r="G12" s="279">
        <v>799</v>
      </c>
      <c r="H12" s="284">
        <v>0.69</v>
      </c>
      <c r="I12" s="279">
        <v>400</v>
      </c>
      <c r="J12" s="288">
        <v>0.35</v>
      </c>
    </row>
    <row r="13" spans="1:10" x14ac:dyDescent="0.25">
      <c r="A13" s="303" t="s">
        <v>64</v>
      </c>
      <c r="B13" s="276" t="s">
        <v>324</v>
      </c>
      <c r="C13" s="277" t="s">
        <v>325</v>
      </c>
      <c r="D13" s="283">
        <v>0.97</v>
      </c>
      <c r="E13" s="277" t="s">
        <v>326</v>
      </c>
      <c r="F13" s="283">
        <v>0.95</v>
      </c>
      <c r="G13" s="277" t="s">
        <v>327</v>
      </c>
      <c r="H13" s="283">
        <v>0.9</v>
      </c>
      <c r="I13" s="277" t="s">
        <v>328</v>
      </c>
      <c r="J13" s="287">
        <v>0.39</v>
      </c>
    </row>
    <row r="14" spans="1:10" x14ac:dyDescent="0.25">
      <c r="A14" s="303" t="s">
        <v>65</v>
      </c>
      <c r="B14" s="276" t="s">
        <v>329</v>
      </c>
      <c r="C14" s="277" t="s">
        <v>330</v>
      </c>
      <c r="D14" s="283">
        <v>1.01</v>
      </c>
      <c r="E14" s="277" t="s">
        <v>331</v>
      </c>
      <c r="F14" s="283">
        <v>0.98</v>
      </c>
      <c r="G14" s="277" t="s">
        <v>332</v>
      </c>
      <c r="H14" s="283">
        <v>0.92</v>
      </c>
      <c r="I14" s="277">
        <v>797</v>
      </c>
      <c r="J14" s="287">
        <v>0.36</v>
      </c>
    </row>
    <row r="15" spans="1:10" x14ac:dyDescent="0.25">
      <c r="A15" s="303" t="s">
        <v>66</v>
      </c>
      <c r="B15" s="276" t="s">
        <v>333</v>
      </c>
      <c r="C15" s="277" t="s">
        <v>334</v>
      </c>
      <c r="D15" s="283">
        <v>0.93</v>
      </c>
      <c r="E15" s="277" t="s">
        <v>335</v>
      </c>
      <c r="F15" s="283">
        <v>0.91</v>
      </c>
      <c r="G15" s="277" t="s">
        <v>336</v>
      </c>
      <c r="H15" s="283">
        <v>0.86</v>
      </c>
      <c r="I15" s="277">
        <v>716</v>
      </c>
      <c r="J15" s="287">
        <v>0.51</v>
      </c>
    </row>
    <row r="16" spans="1:10" x14ac:dyDescent="0.25">
      <c r="A16" s="303" t="s">
        <v>67</v>
      </c>
      <c r="B16" s="276">
        <v>381</v>
      </c>
      <c r="C16" s="277">
        <v>333</v>
      </c>
      <c r="D16" s="283">
        <v>0.88</v>
      </c>
      <c r="E16" s="277">
        <v>332</v>
      </c>
      <c r="F16" s="283">
        <v>0.87</v>
      </c>
      <c r="G16" s="277">
        <v>330</v>
      </c>
      <c r="H16" s="283">
        <v>0.87</v>
      </c>
      <c r="I16" s="277">
        <v>206</v>
      </c>
      <c r="J16" s="287">
        <v>0.54</v>
      </c>
    </row>
    <row r="17" spans="1:10" x14ac:dyDescent="0.25">
      <c r="A17" s="304" t="s">
        <v>68</v>
      </c>
      <c r="B17" s="278">
        <v>310</v>
      </c>
      <c r="C17" s="279">
        <v>277</v>
      </c>
      <c r="D17" s="284">
        <v>0.89</v>
      </c>
      <c r="E17" s="279">
        <v>273</v>
      </c>
      <c r="F17" s="284">
        <v>0.88</v>
      </c>
      <c r="G17" s="279">
        <v>271</v>
      </c>
      <c r="H17" s="284">
        <v>0.88</v>
      </c>
      <c r="I17" s="279">
        <v>179</v>
      </c>
      <c r="J17" s="288">
        <v>0.57999999999999996</v>
      </c>
    </row>
    <row r="18" spans="1:10" x14ac:dyDescent="0.25">
      <c r="A18" s="303" t="s">
        <v>69</v>
      </c>
      <c r="B18" s="276" t="s">
        <v>337</v>
      </c>
      <c r="C18" s="277" t="s">
        <v>338</v>
      </c>
      <c r="D18" s="283">
        <v>1.08</v>
      </c>
      <c r="E18" s="277" t="s">
        <v>339</v>
      </c>
      <c r="F18" s="283">
        <v>1.05</v>
      </c>
      <c r="G18" s="277" t="s">
        <v>340</v>
      </c>
      <c r="H18" s="283">
        <v>1.02</v>
      </c>
      <c r="I18" s="277" t="s">
        <v>341</v>
      </c>
      <c r="J18" s="287">
        <v>0.5</v>
      </c>
    </row>
    <row r="19" spans="1:10" x14ac:dyDescent="0.25">
      <c r="A19" s="303" t="s">
        <v>70</v>
      </c>
      <c r="B19" s="276" t="s">
        <v>342</v>
      </c>
      <c r="C19" s="277" t="s">
        <v>343</v>
      </c>
      <c r="D19" s="283">
        <v>0.96</v>
      </c>
      <c r="E19" s="277" t="s">
        <v>344</v>
      </c>
      <c r="F19" s="283">
        <v>0.92</v>
      </c>
      <c r="G19" s="277" t="s">
        <v>345</v>
      </c>
      <c r="H19" s="283">
        <v>0.87</v>
      </c>
      <c r="I19" s="277" t="s">
        <v>346</v>
      </c>
      <c r="J19" s="287">
        <v>0.49</v>
      </c>
    </row>
    <row r="20" spans="1:10" x14ac:dyDescent="0.25">
      <c r="A20" s="303" t="s">
        <v>168</v>
      </c>
      <c r="B20" s="276">
        <v>42</v>
      </c>
      <c r="C20" s="277">
        <v>36</v>
      </c>
      <c r="D20" s="283">
        <v>0.87</v>
      </c>
      <c r="E20" s="277">
        <v>34</v>
      </c>
      <c r="F20" s="283">
        <v>0.82</v>
      </c>
      <c r="G20" s="277" t="s">
        <v>262</v>
      </c>
      <c r="H20" s="283" t="s">
        <v>262</v>
      </c>
      <c r="I20" s="277" t="s">
        <v>262</v>
      </c>
      <c r="J20" s="287" t="s">
        <v>262</v>
      </c>
    </row>
    <row r="21" spans="1:10" x14ac:dyDescent="0.25">
      <c r="A21" s="303" t="s">
        <v>71</v>
      </c>
      <c r="B21" s="276">
        <v>478</v>
      </c>
      <c r="C21" s="277">
        <v>501</v>
      </c>
      <c r="D21" s="283">
        <v>1.05</v>
      </c>
      <c r="E21" s="277">
        <v>492</v>
      </c>
      <c r="F21" s="283">
        <v>1.03</v>
      </c>
      <c r="G21" s="277">
        <v>476</v>
      </c>
      <c r="H21" s="283">
        <v>1</v>
      </c>
      <c r="I21" s="277" t="s">
        <v>262</v>
      </c>
      <c r="J21" s="287" t="s">
        <v>262</v>
      </c>
    </row>
    <row r="22" spans="1:10" x14ac:dyDescent="0.25">
      <c r="A22" s="304" t="s">
        <v>72</v>
      </c>
      <c r="B22" s="278">
        <v>657</v>
      </c>
      <c r="C22" s="279">
        <v>632</v>
      </c>
      <c r="D22" s="284">
        <v>0.96</v>
      </c>
      <c r="E22" s="279">
        <v>577</v>
      </c>
      <c r="F22" s="284">
        <v>0.88</v>
      </c>
      <c r="G22" s="279">
        <v>489</v>
      </c>
      <c r="H22" s="284">
        <v>0.74</v>
      </c>
      <c r="I22" s="279">
        <v>296</v>
      </c>
      <c r="J22" s="288">
        <v>0.45</v>
      </c>
    </row>
    <row r="23" spans="1:10" x14ac:dyDescent="0.25">
      <c r="A23" s="303" t="s">
        <v>73</v>
      </c>
      <c r="B23" s="276" t="s">
        <v>347</v>
      </c>
      <c r="C23" s="277" t="s">
        <v>348</v>
      </c>
      <c r="D23" s="283">
        <v>0.88</v>
      </c>
      <c r="E23" s="277" t="s">
        <v>349</v>
      </c>
      <c r="F23" s="283">
        <v>0.85</v>
      </c>
      <c r="G23" s="277" t="s">
        <v>350</v>
      </c>
      <c r="H23" s="283">
        <v>0.8</v>
      </c>
      <c r="I23" s="277" t="s">
        <v>351</v>
      </c>
      <c r="J23" s="287">
        <v>0.39</v>
      </c>
    </row>
    <row r="24" spans="1:10" x14ac:dyDescent="0.25">
      <c r="A24" s="303" t="s">
        <v>74</v>
      </c>
      <c r="B24" s="276" t="s">
        <v>352</v>
      </c>
      <c r="C24" s="277" t="s">
        <v>353</v>
      </c>
      <c r="D24" s="283">
        <v>0.89</v>
      </c>
      <c r="E24" s="277" t="s">
        <v>354</v>
      </c>
      <c r="F24" s="283">
        <v>0.84</v>
      </c>
      <c r="G24" s="277" t="s">
        <v>355</v>
      </c>
      <c r="H24" s="283">
        <v>0.79</v>
      </c>
      <c r="I24" s="277" t="s">
        <v>356</v>
      </c>
      <c r="J24" s="287">
        <v>0.4</v>
      </c>
    </row>
    <row r="25" spans="1:10" x14ac:dyDescent="0.25">
      <c r="A25" s="303" t="s">
        <v>75</v>
      </c>
      <c r="B25" s="276" t="s">
        <v>357</v>
      </c>
      <c r="C25" s="277" t="s">
        <v>358</v>
      </c>
      <c r="D25" s="283">
        <v>0.86</v>
      </c>
      <c r="E25" s="277" t="s">
        <v>359</v>
      </c>
      <c r="F25" s="283">
        <v>0.81</v>
      </c>
      <c r="G25" s="277">
        <v>923</v>
      </c>
      <c r="H25" s="283">
        <v>0.72</v>
      </c>
      <c r="I25" s="277">
        <v>637</v>
      </c>
      <c r="J25" s="287">
        <v>0.5</v>
      </c>
    </row>
    <row r="26" spans="1:10" x14ac:dyDescent="0.25">
      <c r="A26" s="303" t="s">
        <v>76</v>
      </c>
      <c r="B26" s="276" t="s">
        <v>360</v>
      </c>
      <c r="C26" s="277" t="s">
        <v>361</v>
      </c>
      <c r="D26" s="283">
        <v>0.89</v>
      </c>
      <c r="E26" s="277">
        <v>967</v>
      </c>
      <c r="F26" s="283">
        <v>0.85</v>
      </c>
      <c r="G26" s="277">
        <v>898</v>
      </c>
      <c r="H26" s="283">
        <v>0.79</v>
      </c>
      <c r="I26" s="277">
        <v>451</v>
      </c>
      <c r="J26" s="287">
        <v>0.4</v>
      </c>
    </row>
    <row r="27" spans="1:10" x14ac:dyDescent="0.25">
      <c r="A27" s="304" t="s">
        <v>77</v>
      </c>
      <c r="B27" s="278" t="s">
        <v>362</v>
      </c>
      <c r="C27" s="279" t="s">
        <v>363</v>
      </c>
      <c r="D27" s="284">
        <v>0.9</v>
      </c>
      <c r="E27" s="279" t="s">
        <v>364</v>
      </c>
      <c r="F27" s="284">
        <v>0.84</v>
      </c>
      <c r="G27" s="279" t="s">
        <v>365</v>
      </c>
      <c r="H27" s="284">
        <v>0.77</v>
      </c>
      <c r="I27" s="279">
        <v>681</v>
      </c>
      <c r="J27" s="288">
        <v>0.39</v>
      </c>
    </row>
    <row r="28" spans="1:10" x14ac:dyDescent="0.25">
      <c r="A28" s="303" t="s">
        <v>78</v>
      </c>
      <c r="B28" s="276" t="s">
        <v>362</v>
      </c>
      <c r="C28" s="277" t="s">
        <v>366</v>
      </c>
      <c r="D28" s="283">
        <v>0.85</v>
      </c>
      <c r="E28" s="277" t="s">
        <v>367</v>
      </c>
      <c r="F28" s="283">
        <v>0.8</v>
      </c>
      <c r="G28" s="277" t="s">
        <v>368</v>
      </c>
      <c r="H28" s="283">
        <v>0.74</v>
      </c>
      <c r="I28" s="277">
        <v>537</v>
      </c>
      <c r="J28" s="287">
        <v>0.31</v>
      </c>
    </row>
    <row r="29" spans="1:10" x14ac:dyDescent="0.25">
      <c r="A29" s="303" t="s">
        <v>79</v>
      </c>
      <c r="B29" s="276">
        <v>571</v>
      </c>
      <c r="C29" s="277">
        <v>590</v>
      </c>
      <c r="D29" s="283">
        <v>1.03</v>
      </c>
      <c r="E29" s="277">
        <v>553</v>
      </c>
      <c r="F29" s="283">
        <v>0.97</v>
      </c>
      <c r="G29" s="277">
        <v>490</v>
      </c>
      <c r="H29" s="283">
        <v>0.86</v>
      </c>
      <c r="I29" s="277">
        <v>115</v>
      </c>
      <c r="J29" s="287">
        <v>0.2</v>
      </c>
    </row>
    <row r="30" spans="1:10" x14ac:dyDescent="0.25">
      <c r="A30" s="303" t="s">
        <v>80</v>
      </c>
      <c r="B30" s="276" t="s">
        <v>369</v>
      </c>
      <c r="C30" s="277" t="s">
        <v>370</v>
      </c>
      <c r="D30" s="283">
        <v>0.97</v>
      </c>
      <c r="E30" s="277" t="s">
        <v>371</v>
      </c>
      <c r="F30" s="283">
        <v>0.95</v>
      </c>
      <c r="G30" s="277" t="s">
        <v>372</v>
      </c>
      <c r="H30" s="283">
        <v>0.94</v>
      </c>
      <c r="I30" s="277" t="s">
        <v>373</v>
      </c>
      <c r="J30" s="287">
        <v>0.64</v>
      </c>
    </row>
    <row r="31" spans="1:10" x14ac:dyDescent="0.25">
      <c r="A31" s="303" t="s">
        <v>81</v>
      </c>
      <c r="B31" s="276" t="s">
        <v>374</v>
      </c>
      <c r="C31" s="277" t="s">
        <v>375</v>
      </c>
      <c r="D31" s="283">
        <v>0.98</v>
      </c>
      <c r="E31" s="277" t="s">
        <v>376</v>
      </c>
      <c r="F31" s="283">
        <v>0.97</v>
      </c>
      <c r="G31" s="277" t="s">
        <v>377</v>
      </c>
      <c r="H31" s="283">
        <v>0.96</v>
      </c>
      <c r="I31" s="277" t="s">
        <v>378</v>
      </c>
      <c r="J31" s="287">
        <v>0.56000000000000005</v>
      </c>
    </row>
    <row r="32" spans="1:10" x14ac:dyDescent="0.25">
      <c r="A32" s="304" t="s">
        <v>82</v>
      </c>
      <c r="B32" s="278" t="s">
        <v>379</v>
      </c>
      <c r="C32" s="279" t="s">
        <v>380</v>
      </c>
      <c r="D32" s="284">
        <v>0.91</v>
      </c>
      <c r="E32" s="279" t="s">
        <v>381</v>
      </c>
      <c r="F32" s="284">
        <v>0.87</v>
      </c>
      <c r="G32" s="279" t="s">
        <v>382</v>
      </c>
      <c r="H32" s="284">
        <v>0.82</v>
      </c>
      <c r="I32" s="279" t="s">
        <v>383</v>
      </c>
      <c r="J32" s="288">
        <v>0.32</v>
      </c>
    </row>
    <row r="33" spans="1:10" x14ac:dyDescent="0.25">
      <c r="A33" s="303" t="s">
        <v>83</v>
      </c>
      <c r="B33" s="276" t="s">
        <v>384</v>
      </c>
      <c r="C33" s="277" t="s">
        <v>355</v>
      </c>
      <c r="D33" s="283">
        <v>0.93</v>
      </c>
      <c r="E33" s="277" t="s">
        <v>385</v>
      </c>
      <c r="F33" s="283">
        <v>0.88</v>
      </c>
      <c r="G33" s="277" t="s">
        <v>386</v>
      </c>
      <c r="H33" s="283">
        <v>0.82</v>
      </c>
      <c r="I33" s="277">
        <v>736</v>
      </c>
      <c r="J33" s="287">
        <v>0.33</v>
      </c>
    </row>
    <row r="34" spans="1:10" x14ac:dyDescent="0.25">
      <c r="A34" s="303" t="s">
        <v>84</v>
      </c>
      <c r="B34" s="276" t="s">
        <v>387</v>
      </c>
      <c r="C34" s="277">
        <v>909</v>
      </c>
      <c r="D34" s="283">
        <v>0.82</v>
      </c>
      <c r="E34" s="277">
        <v>827</v>
      </c>
      <c r="F34" s="283">
        <v>0.75</v>
      </c>
      <c r="G34" s="277">
        <v>716</v>
      </c>
      <c r="H34" s="283">
        <v>0.65</v>
      </c>
      <c r="I34" s="277">
        <v>464</v>
      </c>
      <c r="J34" s="287">
        <v>0.42</v>
      </c>
    </row>
    <row r="35" spans="1:10" x14ac:dyDescent="0.25">
      <c r="A35" s="303" t="s">
        <v>85</v>
      </c>
      <c r="B35" s="276" t="s">
        <v>388</v>
      </c>
      <c r="C35" s="277" t="s">
        <v>389</v>
      </c>
      <c r="D35" s="283">
        <v>0.89</v>
      </c>
      <c r="E35" s="277" t="s">
        <v>390</v>
      </c>
      <c r="F35" s="283">
        <v>0.82</v>
      </c>
      <c r="G35" s="277" t="s">
        <v>391</v>
      </c>
      <c r="H35" s="283">
        <v>0.75</v>
      </c>
      <c r="I35" s="277">
        <v>976</v>
      </c>
      <c r="J35" s="287">
        <v>0.4</v>
      </c>
    </row>
    <row r="36" spans="1:10" x14ac:dyDescent="0.25">
      <c r="A36" s="303" t="s">
        <v>86</v>
      </c>
      <c r="B36" s="276">
        <v>436</v>
      </c>
      <c r="C36" s="277">
        <v>418</v>
      </c>
      <c r="D36" s="283">
        <v>0.96</v>
      </c>
      <c r="E36" s="277">
        <v>388</v>
      </c>
      <c r="F36" s="283">
        <v>0.89</v>
      </c>
      <c r="G36" s="277">
        <v>342</v>
      </c>
      <c r="H36" s="283">
        <v>0.79</v>
      </c>
      <c r="I36" s="277">
        <v>81</v>
      </c>
      <c r="J36" s="287">
        <v>0.19</v>
      </c>
    </row>
    <row r="37" spans="1:10" x14ac:dyDescent="0.25">
      <c r="A37" s="304" t="s">
        <v>87</v>
      </c>
      <c r="B37" s="278">
        <v>766</v>
      </c>
      <c r="C37" s="279">
        <v>696</v>
      </c>
      <c r="D37" s="284">
        <v>0.91</v>
      </c>
      <c r="E37" s="279">
        <v>668</v>
      </c>
      <c r="F37" s="284">
        <v>0.87</v>
      </c>
      <c r="G37" s="279">
        <v>625</v>
      </c>
      <c r="H37" s="284">
        <v>0.82</v>
      </c>
      <c r="I37" s="279">
        <v>275</v>
      </c>
      <c r="J37" s="288">
        <v>0.36</v>
      </c>
    </row>
    <row r="38" spans="1:10" x14ac:dyDescent="0.25">
      <c r="A38" s="303" t="s">
        <v>88</v>
      </c>
      <c r="B38" s="276" t="s">
        <v>392</v>
      </c>
      <c r="C38" s="277" t="s">
        <v>393</v>
      </c>
      <c r="D38" s="283">
        <v>0.98</v>
      </c>
      <c r="E38" s="277" t="s">
        <v>394</v>
      </c>
      <c r="F38" s="283">
        <v>0.95</v>
      </c>
      <c r="G38" s="277" t="s">
        <v>395</v>
      </c>
      <c r="H38" s="283">
        <v>0.91</v>
      </c>
      <c r="I38" s="277">
        <v>338</v>
      </c>
      <c r="J38" s="287">
        <v>0.3</v>
      </c>
    </row>
    <row r="39" spans="1:10" x14ac:dyDescent="0.25">
      <c r="A39" s="303" t="s">
        <v>89</v>
      </c>
      <c r="B39" s="276">
        <v>540</v>
      </c>
      <c r="C39" s="277">
        <v>539</v>
      </c>
      <c r="D39" s="283">
        <v>1</v>
      </c>
      <c r="E39" s="277">
        <v>523</v>
      </c>
      <c r="F39" s="283">
        <v>0.97</v>
      </c>
      <c r="G39" s="277">
        <v>503</v>
      </c>
      <c r="H39" s="283">
        <v>0.93</v>
      </c>
      <c r="I39" s="277">
        <v>287</v>
      </c>
      <c r="J39" s="287">
        <v>0.53</v>
      </c>
    </row>
    <row r="40" spans="1:10" x14ac:dyDescent="0.25">
      <c r="A40" s="303" t="s">
        <v>90</v>
      </c>
      <c r="B40" s="276" t="s">
        <v>396</v>
      </c>
      <c r="C40" s="277" t="s">
        <v>397</v>
      </c>
      <c r="D40" s="283">
        <v>0.95</v>
      </c>
      <c r="E40" s="277" t="s">
        <v>398</v>
      </c>
      <c r="F40" s="283">
        <v>0.94</v>
      </c>
      <c r="G40" s="277" t="s">
        <v>399</v>
      </c>
      <c r="H40" s="283">
        <v>0.93</v>
      </c>
      <c r="I40" s="277" t="s">
        <v>400</v>
      </c>
      <c r="J40" s="287">
        <v>0.69</v>
      </c>
    </row>
    <row r="41" spans="1:10" x14ac:dyDescent="0.25">
      <c r="A41" s="303" t="s">
        <v>91</v>
      </c>
      <c r="B41" s="276">
        <v>797</v>
      </c>
      <c r="C41" s="277">
        <v>709</v>
      </c>
      <c r="D41" s="283">
        <v>0.89</v>
      </c>
      <c r="E41" s="277">
        <v>654</v>
      </c>
      <c r="F41" s="283">
        <v>0.82</v>
      </c>
      <c r="G41" s="277">
        <v>582</v>
      </c>
      <c r="H41" s="283">
        <v>0.73</v>
      </c>
      <c r="I41" s="277">
        <v>171</v>
      </c>
      <c r="J41" s="287">
        <v>0.22</v>
      </c>
    </row>
    <row r="42" spans="1:10" x14ac:dyDescent="0.25">
      <c r="A42" s="304" t="s">
        <v>92</v>
      </c>
      <c r="B42" s="278" t="s">
        <v>401</v>
      </c>
      <c r="C42" s="279" t="s">
        <v>402</v>
      </c>
      <c r="D42" s="284">
        <v>0.93</v>
      </c>
      <c r="E42" s="279" t="s">
        <v>403</v>
      </c>
      <c r="F42" s="284">
        <v>0.92</v>
      </c>
      <c r="G42" s="279" t="s">
        <v>404</v>
      </c>
      <c r="H42" s="284">
        <v>0.89</v>
      </c>
      <c r="I42" s="279" t="s">
        <v>405</v>
      </c>
      <c r="J42" s="288">
        <v>0.54</v>
      </c>
    </row>
    <row r="43" spans="1:10" x14ac:dyDescent="0.25">
      <c r="A43" s="303" t="s">
        <v>93</v>
      </c>
      <c r="B43" s="276" t="s">
        <v>406</v>
      </c>
      <c r="C43" s="277" t="s">
        <v>407</v>
      </c>
      <c r="D43" s="283">
        <v>1.03</v>
      </c>
      <c r="E43" s="277" t="s">
        <v>408</v>
      </c>
      <c r="F43" s="283">
        <v>0.96</v>
      </c>
      <c r="G43" s="277" t="s">
        <v>409</v>
      </c>
      <c r="H43" s="283">
        <v>0.92</v>
      </c>
      <c r="I43" s="277" t="s">
        <v>410</v>
      </c>
      <c r="J43" s="287">
        <v>0.44</v>
      </c>
    </row>
    <row r="44" spans="1:10" x14ac:dyDescent="0.25">
      <c r="A44" s="303" t="s">
        <v>94</v>
      </c>
      <c r="B44" s="276">
        <v>316</v>
      </c>
      <c r="C44" s="277">
        <v>288</v>
      </c>
      <c r="D44" s="283">
        <v>0.91</v>
      </c>
      <c r="E44" s="277">
        <v>283</v>
      </c>
      <c r="F44" s="283">
        <v>0.9</v>
      </c>
      <c r="G44" s="277">
        <v>277</v>
      </c>
      <c r="H44" s="283">
        <v>0.88</v>
      </c>
      <c r="I44" s="277">
        <v>253</v>
      </c>
      <c r="J44" s="287">
        <v>0.8</v>
      </c>
    </row>
    <row r="45" spans="1:10" x14ac:dyDescent="0.25">
      <c r="A45" s="303" t="s">
        <v>411</v>
      </c>
      <c r="B45" s="276">
        <v>16</v>
      </c>
      <c r="C45" s="277" t="s">
        <v>262</v>
      </c>
      <c r="D45" s="283" t="s">
        <v>262</v>
      </c>
      <c r="E45" s="277" t="s">
        <v>262</v>
      </c>
      <c r="F45" s="283" t="s">
        <v>262</v>
      </c>
      <c r="G45" s="277" t="s">
        <v>262</v>
      </c>
      <c r="H45" s="283" t="s">
        <v>262</v>
      </c>
      <c r="I45" s="277">
        <v>0</v>
      </c>
      <c r="J45" s="287">
        <v>0</v>
      </c>
    </row>
    <row r="46" spans="1:10" x14ac:dyDescent="0.25">
      <c r="A46" s="303" t="s">
        <v>95</v>
      </c>
      <c r="B46" s="276" t="s">
        <v>412</v>
      </c>
      <c r="C46" s="277" t="s">
        <v>413</v>
      </c>
      <c r="D46" s="283">
        <v>0.91</v>
      </c>
      <c r="E46" s="277" t="s">
        <v>414</v>
      </c>
      <c r="F46" s="283">
        <v>0.87</v>
      </c>
      <c r="G46" s="277" t="s">
        <v>415</v>
      </c>
      <c r="H46" s="283">
        <v>0.82</v>
      </c>
      <c r="I46" s="277" t="s">
        <v>416</v>
      </c>
      <c r="J46" s="287">
        <v>0.35</v>
      </c>
    </row>
    <row r="47" spans="1:10" x14ac:dyDescent="0.25">
      <c r="A47" s="304" t="s">
        <v>96</v>
      </c>
      <c r="B47" s="278" t="s">
        <v>417</v>
      </c>
      <c r="C47" s="279" t="s">
        <v>418</v>
      </c>
      <c r="D47" s="284">
        <v>0.86</v>
      </c>
      <c r="E47" s="279" t="s">
        <v>419</v>
      </c>
      <c r="F47" s="284">
        <v>0.8</v>
      </c>
      <c r="G47" s="279" t="s">
        <v>420</v>
      </c>
      <c r="H47" s="284">
        <v>0.73</v>
      </c>
      <c r="I47" s="279">
        <v>527</v>
      </c>
      <c r="J47" s="288">
        <v>0.35</v>
      </c>
    </row>
    <row r="48" spans="1:10" x14ac:dyDescent="0.25">
      <c r="A48" s="303" t="s">
        <v>97</v>
      </c>
      <c r="B48" s="276" t="s">
        <v>421</v>
      </c>
      <c r="C48" s="277" t="s">
        <v>422</v>
      </c>
      <c r="D48" s="283">
        <v>0.96</v>
      </c>
      <c r="E48" s="277" t="s">
        <v>423</v>
      </c>
      <c r="F48" s="283">
        <v>0.92</v>
      </c>
      <c r="G48" s="277" t="s">
        <v>424</v>
      </c>
      <c r="H48" s="283">
        <v>0.87</v>
      </c>
      <c r="I48" s="277">
        <v>530</v>
      </c>
      <c r="J48" s="287">
        <v>0.32</v>
      </c>
    </row>
    <row r="49" spans="1:17" x14ac:dyDescent="0.25">
      <c r="A49" s="303" t="s">
        <v>98</v>
      </c>
      <c r="B49" s="276" t="s">
        <v>425</v>
      </c>
      <c r="C49" s="277" t="s">
        <v>426</v>
      </c>
      <c r="D49" s="283">
        <v>0.91</v>
      </c>
      <c r="E49" s="277" t="s">
        <v>427</v>
      </c>
      <c r="F49" s="283">
        <v>0.87</v>
      </c>
      <c r="G49" s="277" t="s">
        <v>428</v>
      </c>
      <c r="H49" s="283">
        <v>0.86</v>
      </c>
      <c r="I49" s="277" t="s">
        <v>429</v>
      </c>
      <c r="J49" s="287">
        <v>0.54</v>
      </c>
    </row>
    <row r="50" spans="1:17" x14ac:dyDescent="0.25">
      <c r="A50" s="303" t="s">
        <v>111</v>
      </c>
      <c r="B50" s="276" t="s">
        <v>430</v>
      </c>
      <c r="C50" s="277">
        <v>749</v>
      </c>
      <c r="D50" s="283">
        <v>0.63</v>
      </c>
      <c r="E50" s="277">
        <v>680</v>
      </c>
      <c r="F50" s="283">
        <v>0.56999999999999995</v>
      </c>
      <c r="G50" s="277">
        <v>566</v>
      </c>
      <c r="H50" s="283">
        <v>0.47</v>
      </c>
      <c r="I50" s="277">
        <v>167</v>
      </c>
      <c r="J50" s="287">
        <v>0.14000000000000001</v>
      </c>
    </row>
    <row r="51" spans="1:17" x14ac:dyDescent="0.25">
      <c r="A51" s="303" t="s">
        <v>99</v>
      </c>
      <c r="B51" s="276">
        <v>426</v>
      </c>
      <c r="C51" s="277">
        <v>409</v>
      </c>
      <c r="D51" s="283">
        <v>0.96</v>
      </c>
      <c r="E51" s="277">
        <v>404</v>
      </c>
      <c r="F51" s="283">
        <v>0.95</v>
      </c>
      <c r="G51" s="277">
        <v>403</v>
      </c>
      <c r="H51" s="283">
        <v>0.95</v>
      </c>
      <c r="I51" s="277">
        <v>213</v>
      </c>
      <c r="J51" s="287">
        <v>0.5</v>
      </c>
    </row>
    <row r="52" spans="1:17" x14ac:dyDescent="0.25">
      <c r="A52" s="304" t="s">
        <v>100</v>
      </c>
      <c r="B52" s="278" t="s">
        <v>431</v>
      </c>
      <c r="C52" s="279" t="s">
        <v>432</v>
      </c>
      <c r="D52" s="284">
        <v>1.01</v>
      </c>
      <c r="E52" s="279" t="s">
        <v>433</v>
      </c>
      <c r="F52" s="284">
        <v>0.97</v>
      </c>
      <c r="G52" s="279" t="s">
        <v>434</v>
      </c>
      <c r="H52" s="284">
        <v>0.92</v>
      </c>
      <c r="I52" s="279">
        <v>937</v>
      </c>
      <c r="J52" s="288">
        <v>0.47</v>
      </c>
    </row>
    <row r="53" spans="1:17" x14ac:dyDescent="0.25">
      <c r="A53" s="303" t="s">
        <v>101</v>
      </c>
      <c r="B53" s="276">
        <v>345</v>
      </c>
      <c r="C53" s="277">
        <v>321</v>
      </c>
      <c r="D53" s="283">
        <v>0.93</v>
      </c>
      <c r="E53" s="277">
        <v>315</v>
      </c>
      <c r="F53" s="283">
        <v>0.91</v>
      </c>
      <c r="G53" s="277">
        <v>306</v>
      </c>
      <c r="H53" s="283">
        <v>0.89</v>
      </c>
      <c r="I53" s="277">
        <v>230</v>
      </c>
      <c r="J53" s="287">
        <v>0.67</v>
      </c>
    </row>
    <row r="54" spans="1:17" x14ac:dyDescent="0.25">
      <c r="A54" s="303" t="s">
        <v>102</v>
      </c>
      <c r="B54" s="276" t="s">
        <v>435</v>
      </c>
      <c r="C54" s="277" t="s">
        <v>436</v>
      </c>
      <c r="D54" s="283">
        <v>0.94</v>
      </c>
      <c r="E54" s="277" t="s">
        <v>437</v>
      </c>
      <c r="F54" s="283">
        <v>0.9</v>
      </c>
      <c r="G54" s="277" t="s">
        <v>438</v>
      </c>
      <c r="H54" s="283">
        <v>0.86</v>
      </c>
      <c r="I54" s="277" t="s">
        <v>439</v>
      </c>
      <c r="J54" s="287">
        <v>0.48</v>
      </c>
    </row>
    <row r="55" spans="1:17" x14ac:dyDescent="0.25">
      <c r="A55" s="303" t="s">
        <v>103</v>
      </c>
      <c r="B55" s="276" t="s">
        <v>440</v>
      </c>
      <c r="C55" s="277" t="s">
        <v>441</v>
      </c>
      <c r="D55" s="283">
        <v>0.97</v>
      </c>
      <c r="E55" s="277" t="s">
        <v>442</v>
      </c>
      <c r="F55" s="283">
        <v>0.94</v>
      </c>
      <c r="G55" s="277" t="s">
        <v>443</v>
      </c>
      <c r="H55" s="283">
        <v>0.89</v>
      </c>
      <c r="I55" s="277" t="s">
        <v>444</v>
      </c>
      <c r="J55" s="287">
        <v>0.5</v>
      </c>
    </row>
    <row r="56" spans="1:17" x14ac:dyDescent="0.25">
      <c r="A56" s="303" t="s">
        <v>104</v>
      </c>
      <c r="B56" s="276" t="s">
        <v>445</v>
      </c>
      <c r="C56" s="277" t="s">
        <v>356</v>
      </c>
      <c r="D56" s="283">
        <v>1.01</v>
      </c>
      <c r="E56" s="277" t="s">
        <v>446</v>
      </c>
      <c r="F56" s="283">
        <v>0.99</v>
      </c>
      <c r="G56" s="277">
        <v>969</v>
      </c>
      <c r="H56" s="283">
        <v>0.94</v>
      </c>
      <c r="I56" s="277">
        <v>466</v>
      </c>
      <c r="J56" s="287">
        <v>0.45</v>
      </c>
    </row>
    <row r="57" spans="1:17" x14ac:dyDescent="0.25">
      <c r="A57" s="304" t="s">
        <v>105</v>
      </c>
      <c r="B57" s="278">
        <v>262</v>
      </c>
      <c r="C57" s="279">
        <v>321</v>
      </c>
      <c r="D57" s="284">
        <v>1.23</v>
      </c>
      <c r="E57" s="279">
        <v>270</v>
      </c>
      <c r="F57" s="284">
        <v>1.03</v>
      </c>
      <c r="G57" s="279">
        <v>236</v>
      </c>
      <c r="H57" s="284">
        <v>0.9</v>
      </c>
      <c r="I57" s="279">
        <v>112</v>
      </c>
      <c r="J57" s="288">
        <v>0.43</v>
      </c>
    </row>
    <row r="58" spans="1:17" x14ac:dyDescent="0.25">
      <c r="A58" s="303" t="s">
        <v>169</v>
      </c>
      <c r="B58" s="276">
        <v>43</v>
      </c>
      <c r="C58" s="277" t="s">
        <v>262</v>
      </c>
      <c r="D58" s="283" t="s">
        <v>262</v>
      </c>
      <c r="E58" s="277" t="s">
        <v>262</v>
      </c>
      <c r="F58" s="283" t="s">
        <v>262</v>
      </c>
      <c r="G58" s="277" t="s">
        <v>262</v>
      </c>
      <c r="H58" s="283" t="s">
        <v>262</v>
      </c>
      <c r="I58" s="277" t="s">
        <v>262</v>
      </c>
      <c r="J58" s="287" t="s">
        <v>262</v>
      </c>
    </row>
    <row r="59" spans="1:17" x14ac:dyDescent="0.25">
      <c r="A59" s="303" t="s">
        <v>106</v>
      </c>
      <c r="B59" s="276" t="s">
        <v>447</v>
      </c>
      <c r="C59" s="277" t="s">
        <v>448</v>
      </c>
      <c r="D59" s="283">
        <v>0.92</v>
      </c>
      <c r="E59" s="277" t="s">
        <v>449</v>
      </c>
      <c r="F59" s="283">
        <v>0.88</v>
      </c>
      <c r="G59" s="277" t="s">
        <v>450</v>
      </c>
      <c r="H59" s="283">
        <v>0.87</v>
      </c>
      <c r="I59" s="277" t="s">
        <v>451</v>
      </c>
      <c r="J59" s="287">
        <v>0.49</v>
      </c>
    </row>
    <row r="60" spans="1:17" x14ac:dyDescent="0.25">
      <c r="A60" s="303" t="s">
        <v>107</v>
      </c>
      <c r="B60" s="276" t="s">
        <v>452</v>
      </c>
      <c r="C60" s="277" t="s">
        <v>453</v>
      </c>
      <c r="D60" s="283">
        <v>1.01</v>
      </c>
      <c r="E60" s="277" t="s">
        <v>454</v>
      </c>
      <c r="F60" s="283">
        <v>0.96</v>
      </c>
      <c r="G60" s="277" t="s">
        <v>319</v>
      </c>
      <c r="H60" s="283">
        <v>0.92</v>
      </c>
      <c r="I60" s="277">
        <v>979</v>
      </c>
      <c r="J60" s="287">
        <v>0.33</v>
      </c>
    </row>
    <row r="61" spans="1:17" x14ac:dyDescent="0.25">
      <c r="A61" s="303" t="s">
        <v>108</v>
      </c>
      <c r="B61" s="276">
        <v>711</v>
      </c>
      <c r="C61" s="277">
        <v>565</v>
      </c>
      <c r="D61" s="283">
        <v>0.79</v>
      </c>
      <c r="E61" s="277">
        <v>501</v>
      </c>
      <c r="F61" s="283">
        <v>0.7</v>
      </c>
      <c r="G61" s="277">
        <v>443</v>
      </c>
      <c r="H61" s="283">
        <v>0.62</v>
      </c>
      <c r="I61" s="277">
        <v>247</v>
      </c>
      <c r="J61" s="287">
        <v>0.35</v>
      </c>
    </row>
    <row r="62" spans="1:17" x14ac:dyDescent="0.25">
      <c r="A62" s="303" t="s">
        <v>109</v>
      </c>
      <c r="B62" s="276" t="s">
        <v>455</v>
      </c>
      <c r="C62" s="277" t="s">
        <v>456</v>
      </c>
      <c r="D62" s="283">
        <v>0.92</v>
      </c>
      <c r="E62" s="277" t="s">
        <v>457</v>
      </c>
      <c r="F62" s="283">
        <v>0.86</v>
      </c>
      <c r="G62" s="277" t="s">
        <v>346</v>
      </c>
      <c r="H62" s="283">
        <v>0.79</v>
      </c>
      <c r="I62" s="277">
        <v>620</v>
      </c>
      <c r="J62" s="287">
        <v>0.26</v>
      </c>
    </row>
    <row r="63" spans="1:17" x14ac:dyDescent="0.25">
      <c r="A63" s="304" t="s">
        <v>110</v>
      </c>
      <c r="B63" s="278">
        <v>230</v>
      </c>
      <c r="C63" s="279">
        <v>222</v>
      </c>
      <c r="D63" s="284">
        <v>0.96</v>
      </c>
      <c r="E63" s="279">
        <v>209</v>
      </c>
      <c r="F63" s="284">
        <v>0.91</v>
      </c>
      <c r="G63" s="279">
        <v>193</v>
      </c>
      <c r="H63" s="284">
        <v>0.84</v>
      </c>
      <c r="I63" s="279">
        <v>49</v>
      </c>
      <c r="J63" s="288">
        <v>0.21</v>
      </c>
    </row>
    <row r="64" spans="1:17" ht="16" thickBot="1" x14ac:dyDescent="0.3">
      <c r="A64" s="305" t="s">
        <v>170</v>
      </c>
      <c r="B64" s="280" t="s">
        <v>458</v>
      </c>
      <c r="C64" s="281" t="s">
        <v>459</v>
      </c>
      <c r="D64" s="285">
        <v>0.95</v>
      </c>
      <c r="E64" s="281" t="s">
        <v>460</v>
      </c>
      <c r="F64" s="285">
        <v>0.91</v>
      </c>
      <c r="G64" s="281" t="s">
        <v>461</v>
      </c>
      <c r="H64" s="285">
        <v>0.86</v>
      </c>
      <c r="I64" s="281" t="s">
        <v>462</v>
      </c>
      <c r="J64" s="289">
        <v>0.43</v>
      </c>
      <c r="Q64" s="293">
        <v>0.55000000000000004</v>
      </c>
    </row>
    <row r="65" spans="1:10" x14ac:dyDescent="0.25">
      <c r="A65" s="306"/>
      <c r="B65" s="307" t="s">
        <v>11</v>
      </c>
      <c r="C65" s="307" t="s">
        <v>11</v>
      </c>
      <c r="D65" s="308" t="s">
        <v>11</v>
      </c>
      <c r="E65" s="307" t="s">
        <v>11</v>
      </c>
      <c r="F65" s="309" t="s">
        <v>11</v>
      </c>
      <c r="G65" s="307" t="s">
        <v>11</v>
      </c>
      <c r="H65" s="309"/>
      <c r="I65" s="307"/>
      <c r="J65" s="309"/>
    </row>
    <row r="66" spans="1:10" ht="14.25" customHeight="1" x14ac:dyDescent="0.3">
      <c r="A66" s="529" t="s">
        <v>171</v>
      </c>
      <c r="B66" s="529"/>
      <c r="C66" s="529"/>
      <c r="D66" s="529"/>
      <c r="E66" s="529"/>
      <c r="F66" s="529"/>
      <c r="G66" s="529"/>
      <c r="H66" s="529"/>
      <c r="I66" s="310"/>
      <c r="J66" s="310"/>
    </row>
    <row r="67" spans="1:10" ht="39.75" customHeight="1" x14ac:dyDescent="0.3">
      <c r="A67" s="509" t="s">
        <v>172</v>
      </c>
      <c r="B67" s="509"/>
      <c r="C67" s="509"/>
      <c r="D67" s="509"/>
      <c r="E67" s="509"/>
      <c r="F67" s="509"/>
      <c r="G67" s="509"/>
      <c r="H67" s="509"/>
      <c r="I67" s="310"/>
      <c r="J67" s="310"/>
    </row>
    <row r="68" spans="1:10" ht="13.5" customHeight="1" x14ac:dyDescent="0.3">
      <c r="A68" s="529" t="s">
        <v>173</v>
      </c>
      <c r="B68" s="529"/>
      <c r="C68" s="529"/>
      <c r="D68" s="529"/>
      <c r="E68" s="529"/>
      <c r="F68" s="529"/>
      <c r="G68" s="529"/>
      <c r="H68" s="529"/>
      <c r="I68" s="310"/>
      <c r="J68" s="310"/>
    </row>
    <row r="69" spans="1:10" ht="18" customHeight="1" x14ac:dyDescent="0.3">
      <c r="A69" s="509" t="s">
        <v>277</v>
      </c>
      <c r="B69" s="509"/>
      <c r="C69" s="509"/>
      <c r="D69" s="509"/>
      <c r="E69" s="509"/>
      <c r="F69" s="509"/>
      <c r="G69" s="509"/>
      <c r="H69" s="509"/>
      <c r="I69" s="311"/>
      <c r="J69" s="311"/>
    </row>
    <row r="70" spans="1:10" s="1" customFormat="1" x14ac:dyDescent="0.25">
      <c r="A70" s="311"/>
      <c r="B70" s="311"/>
      <c r="C70" s="312"/>
      <c r="D70" s="313"/>
      <c r="E70" s="311"/>
      <c r="F70" s="311"/>
      <c r="G70" s="311"/>
      <c r="H70" s="311"/>
      <c r="I70" s="311"/>
      <c r="J70" s="311"/>
    </row>
    <row r="71" spans="1:10" x14ac:dyDescent="0.25">
      <c r="A71" s="311"/>
      <c r="B71" s="311"/>
      <c r="C71" s="312"/>
      <c r="D71" s="313"/>
      <c r="E71" s="311"/>
      <c r="F71" s="311"/>
      <c r="G71" s="311"/>
      <c r="H71" s="311"/>
      <c r="I71" s="311"/>
      <c r="J71" s="311"/>
    </row>
  </sheetData>
  <mergeCells count="16">
    <mergeCell ref="A69:H69"/>
    <mergeCell ref="A1:J1"/>
    <mergeCell ref="A2:J2"/>
    <mergeCell ref="A3:J3"/>
    <mergeCell ref="A5:A7"/>
    <mergeCell ref="B5:B7"/>
    <mergeCell ref="C5:D6"/>
    <mergeCell ref="E5:F5"/>
    <mergeCell ref="G5:H5"/>
    <mergeCell ref="I5:J5"/>
    <mergeCell ref="E6:F6"/>
    <mergeCell ref="G6:H6"/>
    <mergeCell ref="I6:J6"/>
    <mergeCell ref="A66:H66"/>
    <mergeCell ref="A67:H67"/>
    <mergeCell ref="A68:H68"/>
  </mergeCells>
  <printOptions horizontalCentered="1"/>
  <pageMargins left="0.7" right="0.7" top="0.75" bottom="0.75" header="0.3" footer="0.3"/>
  <pageSetup scale="6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B1:G16"/>
  <sheetViews>
    <sheetView tabSelected="1" topLeftCell="C1" zoomScaleNormal="100" zoomScaleSheetLayoutView="100" workbookViewId="0">
      <selection activeCell="K61" sqref="K61"/>
    </sheetView>
  </sheetViews>
  <sheetFormatPr defaultColWidth="12.54296875" defaultRowHeight="14" x14ac:dyDescent="0.25"/>
  <cols>
    <col min="1" max="1" width="1.54296875" style="20" customWidth="1"/>
    <col min="2" max="2" width="17.81640625" style="461" customWidth="1"/>
    <col min="3" max="6" width="17.81640625" style="20" customWidth="1"/>
    <col min="7" max="7" width="14.453125" style="20" customWidth="1"/>
    <col min="8" max="16384" width="12.54296875" style="20"/>
  </cols>
  <sheetData>
    <row r="1" spans="2:7" ht="17.5" x14ac:dyDescent="0.25">
      <c r="B1" s="534" t="s">
        <v>174</v>
      </c>
      <c r="C1" s="534"/>
      <c r="D1" s="534"/>
      <c r="E1" s="535"/>
      <c r="F1" s="535"/>
      <c r="G1" s="19"/>
    </row>
    <row r="2" spans="2:7" ht="33" customHeight="1" x14ac:dyDescent="0.25">
      <c r="B2" s="536" t="s">
        <v>476</v>
      </c>
      <c r="C2" s="537"/>
      <c r="D2" s="537"/>
      <c r="E2" s="537"/>
      <c r="F2" s="537"/>
      <c r="G2" s="462"/>
    </row>
    <row r="3" spans="2:7" ht="18" thickBot="1" x14ac:dyDescent="0.3">
      <c r="B3" s="460"/>
      <c r="C3" s="460"/>
      <c r="D3" s="460"/>
    </row>
    <row r="4" spans="2:7" ht="16" customHeight="1" thickTop="1" x14ac:dyDescent="0.25">
      <c r="B4" s="464" t="s">
        <v>2</v>
      </c>
      <c r="C4" s="465" t="s">
        <v>175</v>
      </c>
      <c r="D4" s="466"/>
      <c r="E4" s="467" t="s">
        <v>176</v>
      </c>
      <c r="F4" s="468"/>
    </row>
    <row r="5" spans="2:7" ht="16" customHeight="1" x14ac:dyDescent="0.25">
      <c r="B5" s="469"/>
      <c r="C5" s="470" t="s">
        <v>477</v>
      </c>
      <c r="D5" s="471" t="s">
        <v>478</v>
      </c>
      <c r="E5" s="472" t="s">
        <v>477</v>
      </c>
      <c r="F5" s="473" t="s">
        <v>478</v>
      </c>
    </row>
    <row r="6" spans="2:7" ht="16" customHeight="1" x14ac:dyDescent="0.25">
      <c r="B6" s="474">
        <v>2016</v>
      </c>
      <c r="C6" s="475" t="s">
        <v>481</v>
      </c>
      <c r="D6" s="476" t="s">
        <v>482</v>
      </c>
      <c r="E6" s="475" t="s">
        <v>483</v>
      </c>
      <c r="F6" s="477" t="s">
        <v>484</v>
      </c>
    </row>
    <row r="7" spans="2:7" ht="16" customHeight="1" x14ac:dyDescent="0.25">
      <c r="B7" s="474">
        <v>2017</v>
      </c>
      <c r="C7" s="478">
        <v>94.4</v>
      </c>
      <c r="D7" s="479">
        <v>96.1</v>
      </c>
      <c r="E7" s="478">
        <v>66.900000000000006</v>
      </c>
      <c r="F7" s="480">
        <v>75.7</v>
      </c>
    </row>
    <row r="8" spans="2:7" ht="16" customHeight="1" x14ac:dyDescent="0.25">
      <c r="B8" s="474">
        <v>2018</v>
      </c>
      <c r="C8" s="478">
        <v>96.6</v>
      </c>
      <c r="D8" s="479">
        <v>98.2</v>
      </c>
      <c r="E8" s="478">
        <v>72.5</v>
      </c>
      <c r="F8" s="480">
        <v>79.8</v>
      </c>
    </row>
    <row r="9" spans="2:7" ht="16" customHeight="1" x14ac:dyDescent="0.25">
      <c r="B9" s="474">
        <v>2019</v>
      </c>
      <c r="C9" s="478">
        <v>97.2</v>
      </c>
      <c r="D9" s="479">
        <v>98.4</v>
      </c>
      <c r="E9" s="478">
        <v>73.900000000000006</v>
      </c>
      <c r="F9" s="480">
        <v>80.5</v>
      </c>
    </row>
    <row r="10" spans="2:7" ht="16" customHeight="1" x14ac:dyDescent="0.25">
      <c r="B10" s="474">
        <v>2021</v>
      </c>
      <c r="C10" s="478">
        <v>97.9</v>
      </c>
      <c r="D10" s="479">
        <v>98.8</v>
      </c>
      <c r="E10" s="478">
        <v>82.1</v>
      </c>
      <c r="F10" s="480">
        <v>86.2</v>
      </c>
    </row>
    <row r="11" spans="2:7" ht="16" customHeight="1" thickBot="1" x14ac:dyDescent="0.3">
      <c r="B11" s="481">
        <v>2022</v>
      </c>
      <c r="C11" s="482">
        <v>97.8</v>
      </c>
      <c r="D11" s="483">
        <v>98.7</v>
      </c>
      <c r="E11" s="482">
        <v>83.7</v>
      </c>
      <c r="F11" s="484">
        <v>87.4</v>
      </c>
    </row>
    <row r="12" spans="2:7" ht="30" customHeight="1" x14ac:dyDescent="0.3">
      <c r="B12" s="463" t="s">
        <v>177</v>
      </c>
    </row>
    <row r="13" spans="2:7" ht="64" customHeight="1" x14ac:dyDescent="0.3">
      <c r="B13" s="530" t="s">
        <v>480</v>
      </c>
      <c r="C13" s="499"/>
      <c r="D13" s="499"/>
      <c r="E13" s="499"/>
      <c r="F13" s="499"/>
    </row>
    <row r="14" spans="2:7" ht="25" customHeight="1" x14ac:dyDescent="0.3">
      <c r="B14" s="531" t="s">
        <v>479</v>
      </c>
      <c r="C14" s="532"/>
      <c r="D14" s="532"/>
      <c r="E14" s="532"/>
      <c r="F14" s="532"/>
    </row>
    <row r="16" spans="2:7" x14ac:dyDescent="0.3">
      <c r="C16" s="533" t="s">
        <v>11</v>
      </c>
      <c r="D16" s="489"/>
      <c r="E16" s="489"/>
      <c r="F16" s="489"/>
      <c r="G16" s="489"/>
    </row>
  </sheetData>
  <mergeCells count="5">
    <mergeCell ref="B13:F13"/>
    <mergeCell ref="B14:F14"/>
    <mergeCell ref="C16:G16"/>
    <mergeCell ref="B1:F1"/>
    <mergeCell ref="B2:F2"/>
  </mergeCells>
  <printOptions horizontalCentered="1"/>
  <pageMargins left="0.7" right="0.7" top="0.75" bottom="0.75" header="0.3" footer="0.3"/>
  <pageSetup orientation="portrait" r:id="rId1"/>
  <headerFooter alignWithMargins="0"/>
  <ignoredErrors>
    <ignoredError sqref="C6:F6"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2:B7"/>
  <sheetViews>
    <sheetView tabSelected="1" topLeftCell="A3" zoomScale="150" zoomScaleNormal="150" workbookViewId="0">
      <selection activeCell="K61" sqref="K61"/>
    </sheetView>
  </sheetViews>
  <sheetFormatPr defaultRowHeight="12.5" x14ac:dyDescent="0.25"/>
  <cols>
    <col min="1" max="1" width="4.54296875" customWidth="1"/>
    <col min="2" max="2" width="88" bestFit="1" customWidth="1"/>
  </cols>
  <sheetData>
    <row r="2" spans="1:2" ht="14.25" customHeight="1" x14ac:dyDescent="0.25">
      <c r="A2" s="229"/>
      <c r="B2" s="230" t="s">
        <v>177</v>
      </c>
    </row>
    <row r="3" spans="1:2" ht="15" customHeight="1" x14ac:dyDescent="0.25">
      <c r="A3" s="231">
        <v>1</v>
      </c>
      <c r="B3" s="232" t="s">
        <v>178</v>
      </c>
    </row>
    <row r="4" spans="1:2" ht="55.5" customHeight="1" x14ac:dyDescent="0.25">
      <c r="A4" s="229"/>
      <c r="B4" s="233" t="s">
        <v>475</v>
      </c>
    </row>
    <row r="5" spans="1:2" ht="29.25" customHeight="1" x14ac:dyDescent="0.25">
      <c r="A5" s="229"/>
      <c r="B5" s="233" t="s">
        <v>179</v>
      </c>
    </row>
    <row r="6" spans="1:2" ht="81" customHeight="1" x14ac:dyDescent="0.25">
      <c r="A6" s="229"/>
      <c r="B6" s="233" t="s">
        <v>180</v>
      </c>
    </row>
    <row r="7" spans="1:2" ht="39" x14ac:dyDescent="0.25">
      <c r="A7" s="229"/>
      <c r="B7" s="233" t="s">
        <v>474</v>
      </c>
    </row>
  </sheetData>
  <pageMargins left="0.7" right="0.7" top="0.75" bottom="0.75" header="0.3" footer="0.3"/>
  <pageSetup orientation="portrait"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91F48-09A6-48EC-9DB3-E947AF1F5347}">
  <sheetPr>
    <pageSetUpPr fitToPage="1"/>
  </sheetPr>
  <dimension ref="A1:K31"/>
  <sheetViews>
    <sheetView tabSelected="1" topLeftCell="B9" zoomScaleNormal="100" workbookViewId="0">
      <selection activeCell="K61" sqref="K61"/>
    </sheetView>
  </sheetViews>
  <sheetFormatPr defaultColWidth="9.08984375" defaultRowHeight="16.5" customHeight="1" x14ac:dyDescent="0.3"/>
  <cols>
    <col min="1" max="1" width="1.54296875" style="324" customWidth="1"/>
    <col min="2" max="2" width="25.90625" style="324" customWidth="1"/>
    <col min="3" max="8" width="9.90625" style="324" customWidth="1"/>
    <col min="9" max="9" width="11" style="324" bestFit="1" customWidth="1"/>
    <col min="10" max="10" width="7.453125" style="324" bestFit="1" customWidth="1"/>
    <col min="11" max="16384" width="9.08984375" style="324"/>
  </cols>
  <sheetData>
    <row r="1" spans="1:11" ht="16.5" customHeight="1" x14ac:dyDescent="0.3">
      <c r="A1" s="545" t="s">
        <v>181</v>
      </c>
      <c r="B1" s="546"/>
      <c r="C1" s="546"/>
      <c r="D1" s="546"/>
      <c r="E1" s="546"/>
      <c r="F1" s="546"/>
      <c r="G1" s="546"/>
      <c r="H1" s="502"/>
    </row>
    <row r="2" spans="1:11" ht="44.15" customHeight="1" x14ac:dyDescent="0.3">
      <c r="A2" s="543" t="s">
        <v>265</v>
      </c>
      <c r="B2" s="544"/>
      <c r="C2" s="544"/>
      <c r="D2" s="544"/>
      <c r="E2" s="544"/>
      <c r="F2" s="544"/>
      <c r="G2" s="544"/>
      <c r="H2" s="544"/>
    </row>
    <row r="3" spans="1:11" ht="21.9" customHeight="1" x14ac:dyDescent="0.3">
      <c r="A3" s="543" t="s">
        <v>182</v>
      </c>
      <c r="B3" s="544"/>
      <c r="C3" s="544"/>
      <c r="D3" s="544"/>
      <c r="E3" s="544"/>
      <c r="F3" s="544"/>
      <c r="G3" s="544"/>
      <c r="H3" s="544"/>
    </row>
    <row r="4" spans="1:11" ht="5.15" customHeight="1" thickBot="1" x14ac:dyDescent="0.45">
      <c r="B4" s="323"/>
      <c r="C4" s="323"/>
      <c r="D4" s="323"/>
      <c r="E4" s="323"/>
      <c r="F4" s="325"/>
      <c r="G4" s="325"/>
    </row>
    <row r="5" spans="1:11" ht="16.5" customHeight="1" x14ac:dyDescent="0.3">
      <c r="B5" s="326"/>
      <c r="C5" s="327">
        <v>2017</v>
      </c>
      <c r="D5" s="328">
        <v>2018</v>
      </c>
      <c r="E5" s="327">
        <v>2019</v>
      </c>
      <c r="F5" s="327">
        <v>2020</v>
      </c>
      <c r="G5" s="327">
        <v>2021</v>
      </c>
      <c r="H5" s="329">
        <v>2022</v>
      </c>
    </row>
    <row r="6" spans="1:11" ht="18" customHeight="1" x14ac:dyDescent="0.3">
      <c r="B6" s="330" t="s">
        <v>266</v>
      </c>
      <c r="C6" s="364"/>
      <c r="D6" s="365"/>
      <c r="E6" s="364"/>
      <c r="F6" s="366"/>
      <c r="G6" s="367"/>
      <c r="H6" s="368"/>
    </row>
    <row r="7" spans="1:11" ht="18" customHeight="1" x14ac:dyDescent="0.3">
      <c r="B7" s="332" t="s">
        <v>267</v>
      </c>
      <c r="C7" s="390">
        <v>2209.6010000000001</v>
      </c>
      <c r="D7" s="391">
        <f>2079783/1000</f>
        <v>2079.7829999999999</v>
      </c>
      <c r="E7" s="390">
        <v>1403.491</v>
      </c>
      <c r="F7" s="390">
        <v>1293.7760000000001</v>
      </c>
      <c r="G7" s="390">
        <f>1181877/1000</f>
        <v>1181.877</v>
      </c>
      <c r="H7" s="392">
        <v>1073.316</v>
      </c>
      <c r="I7" s="333"/>
    </row>
    <row r="8" spans="1:11" ht="18" customHeight="1" x14ac:dyDescent="0.3">
      <c r="B8" s="332" t="s">
        <v>268</v>
      </c>
      <c r="C8" s="390">
        <v>239.488</v>
      </c>
      <c r="D8" s="391">
        <v>332.19600000000003</v>
      </c>
      <c r="E8" s="390">
        <v>395.25900000000001</v>
      </c>
      <c r="F8" s="390">
        <v>552.18399999999997</v>
      </c>
      <c r="G8" s="390">
        <f>703621/1000</f>
        <v>703.62099999999998</v>
      </c>
      <c r="H8" s="392">
        <v>827.63199999999995</v>
      </c>
      <c r="I8" s="333"/>
    </row>
    <row r="9" spans="1:11" ht="18" customHeight="1" x14ac:dyDescent="0.3">
      <c r="B9" s="334" t="s">
        <v>170</v>
      </c>
      <c r="C9" s="393">
        <f>SUM(C7:C8)</f>
        <v>2449.0889999999999</v>
      </c>
      <c r="D9" s="394">
        <f>SUM(D7:D8)</f>
        <v>2411.9789999999998</v>
      </c>
      <c r="E9" s="393">
        <f>SUM(E7:E8)</f>
        <v>1798.75</v>
      </c>
      <c r="F9" s="393">
        <f>SUM(F7:F8)</f>
        <v>1845.96</v>
      </c>
      <c r="G9" s="393">
        <f>SUM(G7:G8)</f>
        <v>1885.498</v>
      </c>
      <c r="H9" s="395">
        <v>1900.9480000000001</v>
      </c>
      <c r="I9" s="333"/>
    </row>
    <row r="10" spans="1:11" ht="18" customHeight="1" x14ac:dyDescent="0.3">
      <c r="B10" s="330" t="s">
        <v>269</v>
      </c>
      <c r="C10" s="390"/>
      <c r="D10" s="391"/>
      <c r="E10" s="390"/>
      <c r="F10" s="390"/>
      <c r="G10" s="390"/>
      <c r="H10" s="392"/>
    </row>
    <row r="11" spans="1:11" ht="18" customHeight="1" x14ac:dyDescent="0.3">
      <c r="B11" s="332" t="s">
        <v>267</v>
      </c>
      <c r="C11" s="390">
        <f>[1]withOctFilingData!C12/1000</f>
        <v>1113.6369999999999</v>
      </c>
      <c r="D11" s="391">
        <f>[1]withOctFilingData!D12/1000</f>
        <v>899.83699999999999</v>
      </c>
      <c r="E11" s="390">
        <v>634.72500000000002</v>
      </c>
      <c r="F11" s="390">
        <v>634.048</v>
      </c>
      <c r="G11" s="390">
        <v>594.10799999999995</v>
      </c>
      <c r="H11" s="392">
        <v>549.54300000000001</v>
      </c>
      <c r="I11" s="335"/>
    </row>
    <row r="12" spans="1:11" ht="18" customHeight="1" x14ac:dyDescent="0.3">
      <c r="B12" s="332" t="s">
        <v>268</v>
      </c>
      <c r="C12" s="390">
        <f>[1]withOctFilingData!C13/1000</f>
        <v>55.432000000000002</v>
      </c>
      <c r="D12" s="391">
        <f>[1]withOctFilingData!D13/1000</f>
        <v>55.527999999999999</v>
      </c>
      <c r="E12" s="390">
        <v>96.555999999999997</v>
      </c>
      <c r="F12" s="390">
        <v>146.68799999999999</v>
      </c>
      <c r="G12" s="390">
        <v>181.24799999999999</v>
      </c>
      <c r="H12" s="392">
        <v>203.78200000000001</v>
      </c>
      <c r="I12" s="335"/>
    </row>
    <row r="13" spans="1:11" ht="18" customHeight="1" x14ac:dyDescent="0.3">
      <c r="B13" s="334" t="s">
        <v>170</v>
      </c>
      <c r="C13" s="393">
        <f>SUM(C11:C12)</f>
        <v>1169.069</v>
      </c>
      <c r="D13" s="394">
        <f>SUM(D11:D12)</f>
        <v>955.36500000000001</v>
      </c>
      <c r="E13" s="393">
        <f>SUM(E11:E12)</f>
        <v>731.28100000000006</v>
      </c>
      <c r="F13" s="393">
        <f>SUM(F11:F12)</f>
        <v>780.73599999999999</v>
      </c>
      <c r="G13" s="393">
        <f>SUM(G11:G12)</f>
        <v>775.35599999999999</v>
      </c>
      <c r="H13" s="395">
        <v>753.32500000000005</v>
      </c>
      <c r="I13" s="335"/>
    </row>
    <row r="14" spans="1:11" ht="18" customHeight="1" x14ac:dyDescent="0.3">
      <c r="B14" s="330" t="s">
        <v>270</v>
      </c>
      <c r="C14" s="390"/>
      <c r="D14" s="391"/>
      <c r="E14" s="390"/>
      <c r="F14" s="390"/>
      <c r="G14" s="390"/>
      <c r="H14" s="392"/>
    </row>
    <row r="15" spans="1:11" ht="18" customHeight="1" x14ac:dyDescent="0.3">
      <c r="B15" s="332" t="s">
        <v>267</v>
      </c>
      <c r="C15" s="390" t="s">
        <v>271</v>
      </c>
      <c r="D15" s="391" t="s">
        <v>271</v>
      </c>
      <c r="E15" s="390">
        <f>477.978+2</f>
        <v>479.97800000000001</v>
      </c>
      <c r="F15" s="390">
        <v>466.43200000000002</v>
      </c>
      <c r="G15" s="390">
        <v>435.33199999999999</v>
      </c>
      <c r="H15" s="392">
        <v>406.51700000000005</v>
      </c>
      <c r="I15" s="331" t="s">
        <v>11</v>
      </c>
      <c r="J15" s="331" t="s">
        <v>11</v>
      </c>
      <c r="K15" s="335"/>
    </row>
    <row r="16" spans="1:11" ht="18" customHeight="1" x14ac:dyDescent="0.3">
      <c r="B16" s="332" t="s">
        <v>268</v>
      </c>
      <c r="C16" s="390" t="s">
        <v>271</v>
      </c>
      <c r="D16" s="391" t="s">
        <v>271</v>
      </c>
      <c r="E16" s="390">
        <v>75.209000000000003</v>
      </c>
      <c r="F16" s="390">
        <v>114.84699999999999</v>
      </c>
      <c r="G16" s="390">
        <v>146.77600000000001</v>
      </c>
      <c r="H16" s="392">
        <v>151.79300000000001</v>
      </c>
      <c r="I16" s="335"/>
      <c r="K16" s="335"/>
    </row>
    <row r="17" spans="1:11" ht="18" customHeight="1" x14ac:dyDescent="0.3">
      <c r="B17" s="334" t="s">
        <v>170</v>
      </c>
      <c r="C17" s="393" t="s">
        <v>271</v>
      </c>
      <c r="D17" s="394" t="s">
        <v>271</v>
      </c>
      <c r="E17" s="393">
        <f>SUM(E15:E16)</f>
        <v>555.18700000000001</v>
      </c>
      <c r="F17" s="393">
        <f>SUM(F15:F16)</f>
        <v>581.279</v>
      </c>
      <c r="G17" s="393">
        <f>SUM(G15:G16)</f>
        <v>582.10799999999995</v>
      </c>
      <c r="H17" s="395">
        <v>558.31000000000006</v>
      </c>
      <c r="I17" s="335"/>
      <c r="K17" s="335"/>
    </row>
    <row r="18" spans="1:11" ht="18" customHeight="1" x14ac:dyDescent="0.3">
      <c r="B18" s="330" t="s">
        <v>272</v>
      </c>
      <c r="C18" s="390"/>
      <c r="D18" s="391"/>
      <c r="E18" s="390"/>
      <c r="F18" s="390"/>
      <c r="G18" s="390"/>
      <c r="H18" s="392"/>
    </row>
    <row r="19" spans="1:11" ht="18" customHeight="1" x14ac:dyDescent="0.3">
      <c r="B19" s="332" t="s">
        <v>267</v>
      </c>
      <c r="C19" s="390">
        <f>[1]withOctFilingData!C22/1000</f>
        <v>62.92</v>
      </c>
      <c r="D19" s="391">
        <f>[1]withOctFilingData!D22/1000</f>
        <v>59.347000000000001</v>
      </c>
      <c r="E19" s="390">
        <v>50.18</v>
      </c>
      <c r="F19" s="390">
        <v>49.448999999999998</v>
      </c>
      <c r="G19" s="390">
        <v>47.792000000000002</v>
      </c>
      <c r="H19" s="392">
        <v>45.912999999999997</v>
      </c>
      <c r="I19" s="335"/>
    </row>
    <row r="20" spans="1:11" ht="18" customHeight="1" x14ac:dyDescent="0.3">
      <c r="B20" s="332" t="s">
        <v>268</v>
      </c>
      <c r="C20" s="390">
        <f>[1]withOctFilingData!C23/1000</f>
        <v>10.548999999999999</v>
      </c>
      <c r="D20" s="391">
        <f>[1]withOctFilingData!D23/1000</f>
        <v>14.342000000000001</v>
      </c>
      <c r="E20" s="390">
        <v>16.547000000000001</v>
      </c>
      <c r="F20" s="390">
        <v>20.971</v>
      </c>
      <c r="G20" s="390">
        <v>22.971</v>
      </c>
      <c r="H20" s="392">
        <v>24.963000000000001</v>
      </c>
      <c r="I20" s="335"/>
    </row>
    <row r="21" spans="1:11" ht="18" customHeight="1" x14ac:dyDescent="0.3">
      <c r="B21" s="334" t="s">
        <v>170</v>
      </c>
      <c r="C21" s="393">
        <f>SUM(C19:C20)</f>
        <v>73.468999999999994</v>
      </c>
      <c r="D21" s="394">
        <f>SUM(D19:D20)</f>
        <v>73.689000000000007</v>
      </c>
      <c r="E21" s="393">
        <f>SUM(E19:E20)</f>
        <v>66.727000000000004</v>
      </c>
      <c r="F21" s="393">
        <f>SUM(F19:F20)</f>
        <v>70.42</v>
      </c>
      <c r="G21" s="393">
        <v>70.763000000000005</v>
      </c>
      <c r="H21" s="395">
        <v>70.876000000000005</v>
      </c>
      <c r="I21" s="335"/>
    </row>
    <row r="22" spans="1:11" ht="18" customHeight="1" x14ac:dyDescent="0.3">
      <c r="B22" s="330" t="s">
        <v>273</v>
      </c>
      <c r="C22" s="390"/>
      <c r="D22" s="391"/>
      <c r="E22" s="390"/>
      <c r="F22" s="390"/>
      <c r="G22" s="390"/>
      <c r="H22" s="392"/>
    </row>
    <row r="23" spans="1:11" ht="18" customHeight="1" x14ac:dyDescent="0.3">
      <c r="B23" s="332" t="s">
        <v>267</v>
      </c>
      <c r="C23" s="390">
        <f t="shared" ref="C23:D25" si="0">C7+C11+C19</f>
        <v>3386.1580000000004</v>
      </c>
      <c r="D23" s="391">
        <f t="shared" si="0"/>
        <v>3038.9670000000001</v>
      </c>
      <c r="E23" s="390">
        <f t="shared" ref="E23:H24" si="1">E7+E11+E15+E19</f>
        <v>2568.3739999999998</v>
      </c>
      <c r="F23" s="390">
        <f t="shared" si="1"/>
        <v>2443.7050000000004</v>
      </c>
      <c r="G23" s="390">
        <f t="shared" si="1"/>
        <v>2259.1089999999999</v>
      </c>
      <c r="H23" s="392">
        <f t="shared" si="1"/>
        <v>2075.2889999999998</v>
      </c>
      <c r="I23" s="335"/>
    </row>
    <row r="24" spans="1:11" ht="18" customHeight="1" x14ac:dyDescent="0.3">
      <c r="B24" s="332" t="s">
        <v>268</v>
      </c>
      <c r="C24" s="390">
        <f t="shared" si="0"/>
        <v>305.46899999999999</v>
      </c>
      <c r="D24" s="391">
        <f t="shared" si="0"/>
        <v>402.06600000000003</v>
      </c>
      <c r="E24" s="390">
        <f t="shared" si="1"/>
        <v>583.57100000000003</v>
      </c>
      <c r="F24" s="390">
        <f t="shared" si="1"/>
        <v>834.68999999999994</v>
      </c>
      <c r="G24" s="390">
        <f t="shared" si="1"/>
        <v>1054.616</v>
      </c>
      <c r="H24" s="392">
        <f t="shared" si="1"/>
        <v>1208.1699999999998</v>
      </c>
      <c r="I24" s="335"/>
    </row>
    <row r="25" spans="1:11" ht="18" customHeight="1" thickBot="1" x14ac:dyDescent="0.35">
      <c r="B25" s="336" t="s">
        <v>170</v>
      </c>
      <c r="C25" s="396">
        <f t="shared" si="0"/>
        <v>3691.627</v>
      </c>
      <c r="D25" s="397">
        <f t="shared" si="0"/>
        <v>3441.0329999999999</v>
      </c>
      <c r="E25" s="398">
        <f>SUM(E23:E24)</f>
        <v>3151.9449999999997</v>
      </c>
      <c r="F25" s="398">
        <f>SUM(F23:F24)</f>
        <v>3278.3950000000004</v>
      </c>
      <c r="G25" s="398">
        <f>SUM(G23:G24)</f>
        <v>3313.7249999999999</v>
      </c>
      <c r="H25" s="399">
        <f>SUM(H23:H24)</f>
        <v>3283.4589999999998</v>
      </c>
      <c r="I25" s="335"/>
    </row>
    <row r="26" spans="1:11" ht="16.5" customHeight="1" x14ac:dyDescent="0.3">
      <c r="A26" s="324" t="s">
        <v>11</v>
      </c>
      <c r="B26" s="337"/>
      <c r="C26" s="338"/>
      <c r="D26" s="339"/>
      <c r="E26" s="338"/>
    </row>
    <row r="27" spans="1:11" ht="29.25" customHeight="1" x14ac:dyDescent="0.3">
      <c r="A27" s="340"/>
      <c r="B27" s="538" t="s">
        <v>274</v>
      </c>
      <c r="C27" s="539"/>
      <c r="D27" s="539"/>
      <c r="E27" s="539"/>
    </row>
    <row r="28" spans="1:11" ht="36.9" customHeight="1" x14ac:dyDescent="0.3">
      <c r="A28" s="340"/>
      <c r="B28" s="540" t="s">
        <v>278</v>
      </c>
      <c r="C28" s="541"/>
      <c r="D28" s="541"/>
      <c r="E28" s="541"/>
      <c r="F28" s="541"/>
      <c r="G28" s="541"/>
    </row>
    <row r="29" spans="1:11" ht="16.5" customHeight="1" x14ac:dyDescent="0.3">
      <c r="B29" s="341"/>
      <c r="D29" s="341"/>
    </row>
    <row r="30" spans="1:11" ht="16.5" customHeight="1" x14ac:dyDescent="0.3">
      <c r="B30" s="324" t="s">
        <v>11</v>
      </c>
    </row>
    <row r="31" spans="1:11" ht="16.5" customHeight="1" x14ac:dyDescent="0.3">
      <c r="B31" s="542" t="s">
        <v>11</v>
      </c>
      <c r="C31" s="542"/>
      <c r="D31" s="542"/>
    </row>
  </sheetData>
  <mergeCells count="6">
    <mergeCell ref="B27:E27"/>
    <mergeCell ref="B28:G28"/>
    <mergeCell ref="B31:D31"/>
    <mergeCell ref="A2:H2"/>
    <mergeCell ref="A1:H1"/>
    <mergeCell ref="A3:H3"/>
  </mergeCells>
  <printOptions horizontalCentered="1"/>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AB7B3-C671-40F4-8FD3-00319B195AA6}">
  <sheetPr codeName="Sheet16">
    <pageSetUpPr fitToPage="1"/>
  </sheetPr>
  <dimension ref="A1:E49"/>
  <sheetViews>
    <sheetView tabSelected="1" topLeftCell="B21" zoomScale="115" zoomScaleNormal="115" workbookViewId="0">
      <selection activeCell="K61" sqref="K61"/>
    </sheetView>
  </sheetViews>
  <sheetFormatPr defaultColWidth="22.54296875" defaultRowHeight="14" x14ac:dyDescent="0.25"/>
  <cols>
    <col min="1" max="1" width="24" style="9" bestFit="1" customWidth="1"/>
    <col min="2" max="4" width="20.54296875" style="9" customWidth="1"/>
    <col min="5" max="16384" width="22.54296875" style="9"/>
  </cols>
  <sheetData>
    <row r="1" spans="1:5" ht="18" x14ac:dyDescent="0.25">
      <c r="A1" s="485" t="s">
        <v>183</v>
      </c>
      <c r="B1" s="485"/>
      <c r="C1" s="485"/>
      <c r="D1" s="485"/>
      <c r="E1" s="223"/>
    </row>
    <row r="2" spans="1:5" ht="18" x14ac:dyDescent="0.25">
      <c r="A2" s="485" t="s">
        <v>289</v>
      </c>
      <c r="B2" s="485"/>
      <c r="C2" s="485"/>
      <c r="D2" s="485"/>
      <c r="E2" s="223"/>
    </row>
    <row r="3" spans="1:5" ht="18" x14ac:dyDescent="0.25">
      <c r="A3" s="485" t="s">
        <v>182</v>
      </c>
      <c r="B3" s="547"/>
      <c r="C3" s="547"/>
      <c r="D3" s="547"/>
      <c r="E3" s="223"/>
    </row>
    <row r="4" spans="1:5" ht="18.5" thickBot="1" x14ac:dyDescent="0.3">
      <c r="A4" s="220"/>
      <c r="B4" s="221"/>
      <c r="C4" s="221"/>
      <c r="D4" s="221"/>
      <c r="E4" s="223"/>
    </row>
    <row r="5" spans="1:5" ht="14.5" thickBot="1" x14ac:dyDescent="0.3">
      <c r="A5" s="370" t="s">
        <v>288</v>
      </c>
      <c r="B5" s="194" t="s">
        <v>184</v>
      </c>
      <c r="C5" s="195" t="s">
        <v>185</v>
      </c>
      <c r="D5" s="196" t="s">
        <v>170</v>
      </c>
    </row>
    <row r="6" spans="1:5" ht="19.5" customHeight="1" thickBot="1" x14ac:dyDescent="0.3">
      <c r="A6" s="419" t="s">
        <v>11</v>
      </c>
      <c r="B6" s="550" t="s">
        <v>285</v>
      </c>
      <c r="C6" s="551"/>
      <c r="D6" s="552"/>
    </row>
    <row r="7" spans="1:5" x14ac:dyDescent="0.25">
      <c r="A7" s="371">
        <v>2016</v>
      </c>
      <c r="B7" s="372">
        <v>1054</v>
      </c>
      <c r="C7" s="197">
        <v>107</v>
      </c>
      <c r="D7" s="198">
        <v>1161</v>
      </c>
    </row>
    <row r="8" spans="1:5" customFormat="1" x14ac:dyDescent="0.25">
      <c r="A8" s="371">
        <v>2017</v>
      </c>
      <c r="B8" s="372">
        <v>1366</v>
      </c>
      <c r="C8" s="197">
        <v>143</v>
      </c>
      <c r="D8" s="198">
        <v>1510</v>
      </c>
    </row>
    <row r="9" spans="1:5" x14ac:dyDescent="0.25">
      <c r="A9" s="371">
        <v>2018</v>
      </c>
      <c r="B9" s="199">
        <v>1671</v>
      </c>
      <c r="C9" s="197">
        <v>168</v>
      </c>
      <c r="D9" s="198">
        <v>1839</v>
      </c>
    </row>
    <row r="10" spans="1:5" x14ac:dyDescent="0.25">
      <c r="A10" s="371">
        <v>2019</v>
      </c>
      <c r="B10" s="199">
        <v>1906</v>
      </c>
      <c r="C10" s="197">
        <v>183</v>
      </c>
      <c r="D10" s="198">
        <v>2089</v>
      </c>
    </row>
    <row r="11" spans="1:5" x14ac:dyDescent="0.25">
      <c r="A11" s="371">
        <v>2020</v>
      </c>
      <c r="B11" s="199">
        <v>2199</v>
      </c>
      <c r="C11" s="197">
        <v>199</v>
      </c>
      <c r="D11" s="198">
        <v>2398</v>
      </c>
    </row>
    <row r="12" spans="1:5" x14ac:dyDescent="0.25">
      <c r="A12" s="371">
        <v>2021</v>
      </c>
      <c r="B12" s="199">
        <v>2323</v>
      </c>
      <c r="C12" s="197">
        <v>209</v>
      </c>
      <c r="D12" s="198">
        <v>2532</v>
      </c>
    </row>
    <row r="13" spans="1:5" ht="14.5" thickBot="1" x14ac:dyDescent="0.3">
      <c r="A13" s="371">
        <v>2022</v>
      </c>
      <c r="B13" s="200">
        <v>2534</v>
      </c>
      <c r="C13" s="201">
        <v>225</v>
      </c>
      <c r="D13" s="224">
        <v>2760</v>
      </c>
    </row>
    <row r="14" spans="1:5" ht="19.5" customHeight="1" thickBot="1" x14ac:dyDescent="0.3">
      <c r="A14" s="419" t="s">
        <v>11</v>
      </c>
      <c r="B14" s="550" t="s">
        <v>286</v>
      </c>
      <c r="C14" s="551"/>
      <c r="D14" s="552"/>
    </row>
    <row r="15" spans="1:5" x14ac:dyDescent="0.25">
      <c r="A15" s="371">
        <v>2016</v>
      </c>
      <c r="B15" s="372">
        <v>392</v>
      </c>
      <c r="C15" s="197">
        <v>32</v>
      </c>
      <c r="D15" s="198">
        <v>424</v>
      </c>
    </row>
    <row r="16" spans="1:5" customFormat="1" x14ac:dyDescent="0.25">
      <c r="A16" s="371">
        <v>2017</v>
      </c>
      <c r="B16" s="372">
        <v>683</v>
      </c>
      <c r="C16" s="197">
        <v>57</v>
      </c>
      <c r="D16" s="198">
        <v>740</v>
      </c>
    </row>
    <row r="17" spans="1:4" x14ac:dyDescent="0.25">
      <c r="A17" s="371">
        <v>2018</v>
      </c>
      <c r="B17" s="372">
        <v>969</v>
      </c>
      <c r="C17" s="197">
        <v>84</v>
      </c>
      <c r="D17" s="198">
        <v>1053</v>
      </c>
    </row>
    <row r="18" spans="1:4" x14ac:dyDescent="0.25">
      <c r="A18" s="371">
        <v>2019</v>
      </c>
      <c r="B18" s="372">
        <v>1271</v>
      </c>
      <c r="C18" s="197">
        <v>112</v>
      </c>
      <c r="D18" s="198">
        <v>1383</v>
      </c>
    </row>
    <row r="19" spans="1:4" x14ac:dyDescent="0.25">
      <c r="A19" s="371">
        <v>2020</v>
      </c>
      <c r="B19" s="199">
        <v>1635</v>
      </c>
      <c r="C19" s="197">
        <v>140</v>
      </c>
      <c r="D19" s="198">
        <v>1775</v>
      </c>
    </row>
    <row r="20" spans="1:4" x14ac:dyDescent="0.25">
      <c r="A20" s="371">
        <v>2021</v>
      </c>
      <c r="B20" s="199">
        <v>1870</v>
      </c>
      <c r="C20" s="372">
        <v>162</v>
      </c>
      <c r="D20" s="240">
        <v>2032</v>
      </c>
    </row>
    <row r="21" spans="1:4" ht="14.5" thickBot="1" x14ac:dyDescent="0.3">
      <c r="A21" s="371">
        <v>2022</v>
      </c>
      <c r="B21" s="200">
        <v>2172</v>
      </c>
      <c r="C21" s="270">
        <v>188</v>
      </c>
      <c r="D21" s="224">
        <v>2360</v>
      </c>
    </row>
    <row r="22" spans="1:4" ht="19.5" customHeight="1" thickBot="1" x14ac:dyDescent="0.3">
      <c r="A22" s="419" t="s">
        <v>11</v>
      </c>
      <c r="B22" s="553" t="s">
        <v>287</v>
      </c>
      <c r="C22" s="551"/>
      <c r="D22" s="552"/>
    </row>
    <row r="23" spans="1:4" x14ac:dyDescent="0.25">
      <c r="A23" s="371">
        <v>2016</v>
      </c>
      <c r="B23" s="372">
        <v>121</v>
      </c>
      <c r="C23" s="197">
        <v>8</v>
      </c>
      <c r="D23" s="198">
        <v>129</v>
      </c>
    </row>
    <row r="24" spans="1:4" x14ac:dyDescent="0.25">
      <c r="A24" s="371">
        <v>2017</v>
      </c>
      <c r="B24" s="372">
        <v>196</v>
      </c>
      <c r="C24" s="197">
        <v>14</v>
      </c>
      <c r="D24" s="198">
        <v>210</v>
      </c>
    </row>
    <row r="25" spans="1:4" x14ac:dyDescent="0.25">
      <c r="A25" s="371">
        <v>2018</v>
      </c>
      <c r="B25" s="372">
        <v>346</v>
      </c>
      <c r="C25" s="197">
        <v>22</v>
      </c>
      <c r="D25" s="198">
        <v>368</v>
      </c>
    </row>
    <row r="26" spans="1:4" x14ac:dyDescent="0.25">
      <c r="A26" s="371">
        <v>2019</v>
      </c>
      <c r="B26" s="372">
        <v>497</v>
      </c>
      <c r="C26" s="197">
        <v>34</v>
      </c>
      <c r="D26" s="198">
        <v>531</v>
      </c>
    </row>
    <row r="27" spans="1:4" x14ac:dyDescent="0.25">
      <c r="A27" s="371">
        <v>2020</v>
      </c>
      <c r="B27" s="199">
        <v>750</v>
      </c>
      <c r="C27" s="197">
        <v>52</v>
      </c>
      <c r="D27" s="198">
        <v>802</v>
      </c>
    </row>
    <row r="28" spans="1:4" x14ac:dyDescent="0.25">
      <c r="A28" s="371">
        <v>2021</v>
      </c>
      <c r="B28" s="199">
        <v>981</v>
      </c>
      <c r="C28" s="197">
        <v>72</v>
      </c>
      <c r="D28" s="240">
        <v>1053</v>
      </c>
    </row>
    <row r="29" spans="1:4" ht="14.5" thickBot="1" x14ac:dyDescent="0.3">
      <c r="A29" s="373">
        <v>2022</v>
      </c>
      <c r="B29" s="202">
        <v>1322</v>
      </c>
      <c r="C29" s="226">
        <v>103</v>
      </c>
      <c r="D29" s="225">
        <v>1425</v>
      </c>
    </row>
    <row r="30" spans="1:4" x14ac:dyDescent="0.25">
      <c r="A30" s="114"/>
      <c r="B30" s="222"/>
      <c r="C30" s="222"/>
      <c r="D30" s="222"/>
    </row>
    <row r="31" spans="1:4" ht="66" customHeight="1" x14ac:dyDescent="0.3">
      <c r="A31" s="548" t="s">
        <v>302</v>
      </c>
      <c r="B31" s="549"/>
      <c r="C31" s="549"/>
      <c r="D31" s="549"/>
    </row>
    <row r="32" spans="1:4" x14ac:dyDescent="0.3">
      <c r="A32" s="501" t="s">
        <v>304</v>
      </c>
      <c r="B32" s="501"/>
      <c r="C32" s="501"/>
      <c r="D32" s="204"/>
    </row>
    <row r="49" spans="3:3" ht="14.5" x14ac:dyDescent="0.25">
      <c r="C49" s="417" t="s">
        <v>11</v>
      </c>
    </row>
  </sheetData>
  <mergeCells count="8">
    <mergeCell ref="A1:D1"/>
    <mergeCell ref="A2:D2"/>
    <mergeCell ref="A3:D3"/>
    <mergeCell ref="A31:D31"/>
    <mergeCell ref="A32:C32"/>
    <mergeCell ref="B6:D6"/>
    <mergeCell ref="B14:D14"/>
    <mergeCell ref="B22:D22"/>
  </mergeCells>
  <printOptions horizontalCentered="1"/>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K40"/>
  <sheetViews>
    <sheetView tabSelected="1" topLeftCell="A19" zoomScale="115" zoomScaleNormal="115" zoomScaleSheetLayoutView="100" workbookViewId="0">
      <selection activeCell="K61" sqref="K61"/>
    </sheetView>
  </sheetViews>
  <sheetFormatPr defaultColWidth="9.08984375" defaultRowHeight="12.5" x14ac:dyDescent="0.25"/>
  <cols>
    <col min="1" max="1" width="24" bestFit="1" customWidth="1"/>
    <col min="2" max="2" width="21.453125" customWidth="1"/>
    <col min="3" max="3" width="20.54296875" customWidth="1"/>
    <col min="4" max="4" width="21.453125" bestFit="1" customWidth="1"/>
    <col min="7" max="7" width="15.54296875" customWidth="1"/>
    <col min="8" max="8" width="16.453125" customWidth="1"/>
    <col min="10" max="11" width="12.54296875" customWidth="1"/>
  </cols>
  <sheetData>
    <row r="1" spans="1:11" ht="18" x14ac:dyDescent="0.4">
      <c r="A1" s="485" t="s">
        <v>186</v>
      </c>
      <c r="B1" s="485"/>
      <c r="C1" s="485"/>
      <c r="D1" s="485"/>
      <c r="E1" s="34"/>
      <c r="F1" s="34"/>
      <c r="G1" s="34"/>
    </row>
    <row r="2" spans="1:11" ht="18" x14ac:dyDescent="0.4">
      <c r="A2" s="485" t="s">
        <v>294</v>
      </c>
      <c r="B2" s="485"/>
      <c r="C2" s="485"/>
      <c r="D2" s="485"/>
      <c r="E2" s="34"/>
      <c r="F2" s="34"/>
      <c r="G2" s="34"/>
    </row>
    <row r="3" spans="1:11" ht="18" x14ac:dyDescent="0.4">
      <c r="A3" s="485" t="s">
        <v>182</v>
      </c>
      <c r="B3" s="547"/>
      <c r="C3" s="547"/>
      <c r="D3" s="547"/>
      <c r="E3" s="34"/>
      <c r="F3" s="34"/>
      <c r="G3" s="34"/>
    </row>
    <row r="4" spans="1:11" ht="6" customHeight="1" x14ac:dyDescent="0.4">
      <c r="A4" s="220" t="s">
        <v>11</v>
      </c>
      <c r="B4" s="562" t="s">
        <v>11</v>
      </c>
      <c r="C4" s="562"/>
      <c r="D4" s="221"/>
      <c r="E4" s="34"/>
      <c r="F4" s="34"/>
      <c r="G4" s="34"/>
    </row>
    <row r="5" spans="1:11" ht="42" x14ac:dyDescent="0.25">
      <c r="A5" s="385" t="s">
        <v>288</v>
      </c>
      <c r="B5" s="386" t="s">
        <v>187</v>
      </c>
      <c r="C5" s="386" t="s">
        <v>188</v>
      </c>
      <c r="D5" s="387" t="s">
        <v>189</v>
      </c>
    </row>
    <row r="6" spans="1:11" ht="14" x14ac:dyDescent="0.25">
      <c r="A6" s="420" t="s">
        <v>11</v>
      </c>
      <c r="B6" s="554" t="s">
        <v>285</v>
      </c>
      <c r="C6" s="557"/>
      <c r="D6" s="558"/>
    </row>
    <row r="7" spans="1:11" ht="14" x14ac:dyDescent="0.25">
      <c r="A7" s="415">
        <v>2016</v>
      </c>
      <c r="B7" s="383">
        <v>788326</v>
      </c>
      <c r="C7" s="383">
        <v>9349186.057</v>
      </c>
      <c r="D7" s="227">
        <v>4363080.1359999999</v>
      </c>
    </row>
    <row r="8" spans="1:11" ht="14" x14ac:dyDescent="0.25">
      <c r="A8" s="415">
        <v>2017</v>
      </c>
      <c r="B8" s="383">
        <v>839413</v>
      </c>
      <c r="C8" s="383">
        <v>9766993.6530000009</v>
      </c>
      <c r="D8" s="227">
        <v>4572591.5180000002</v>
      </c>
    </row>
    <row r="9" spans="1:11" ht="14" x14ac:dyDescent="0.25">
      <c r="A9" s="415">
        <v>2018</v>
      </c>
      <c r="B9" s="383">
        <v>859143</v>
      </c>
      <c r="C9" s="383">
        <v>9847995.4528999999</v>
      </c>
      <c r="D9" s="227">
        <v>4620383.2885999996</v>
      </c>
    </row>
    <row r="10" spans="1:11" ht="14" x14ac:dyDescent="0.25">
      <c r="A10" s="415">
        <v>2019</v>
      </c>
      <c r="B10" s="383">
        <v>936360</v>
      </c>
      <c r="C10" s="383">
        <v>10566189.435397999</v>
      </c>
      <c r="D10" s="227">
        <v>4952692.7869483996</v>
      </c>
    </row>
    <row r="11" spans="1:11" ht="14" x14ac:dyDescent="0.25">
      <c r="A11" s="415">
        <v>2020</v>
      </c>
      <c r="B11" s="383">
        <v>935860</v>
      </c>
      <c r="C11" s="383">
        <v>10575233.441</v>
      </c>
      <c r="D11" s="227">
        <v>4977018.6003</v>
      </c>
    </row>
    <row r="12" spans="1:11" ht="14" x14ac:dyDescent="0.25">
      <c r="A12" s="415" t="s">
        <v>301</v>
      </c>
      <c r="B12" s="383">
        <v>733253</v>
      </c>
      <c r="C12" s="383">
        <v>10786071.081979552</v>
      </c>
      <c r="D12" s="227">
        <v>5030769.9050256256</v>
      </c>
    </row>
    <row r="13" spans="1:11" ht="14" x14ac:dyDescent="0.25">
      <c r="A13" s="415" t="s">
        <v>305</v>
      </c>
      <c r="B13" s="413">
        <v>573</v>
      </c>
      <c r="C13" s="413">
        <v>10960</v>
      </c>
      <c r="D13" s="414">
        <v>5134</v>
      </c>
    </row>
    <row r="14" spans="1:11" ht="14" x14ac:dyDescent="0.25">
      <c r="A14" s="385" t="s">
        <v>11</v>
      </c>
      <c r="B14" s="554" t="s">
        <v>286</v>
      </c>
      <c r="C14" s="557"/>
      <c r="D14" s="558"/>
    </row>
    <row r="15" spans="1:11" ht="14" x14ac:dyDescent="0.25">
      <c r="A15" s="415">
        <v>2016</v>
      </c>
      <c r="B15" s="383">
        <v>498522</v>
      </c>
      <c r="C15" s="383">
        <v>6511749.5345000001</v>
      </c>
      <c r="D15" s="227">
        <v>3034711.1562000001</v>
      </c>
      <c r="I15" s="384"/>
      <c r="J15" s="384"/>
      <c r="K15" s="384"/>
    </row>
    <row r="16" spans="1:11" ht="14" x14ac:dyDescent="0.25">
      <c r="A16" s="415">
        <v>2017</v>
      </c>
      <c r="B16" s="383">
        <v>570978</v>
      </c>
      <c r="C16" s="383">
        <v>7226830.4557999996</v>
      </c>
      <c r="D16" s="227">
        <v>3379195.6183000002</v>
      </c>
      <c r="I16" s="384"/>
      <c r="J16" s="384"/>
      <c r="K16" s="384"/>
    </row>
    <row r="17" spans="1:11" ht="14" x14ac:dyDescent="0.25">
      <c r="A17" s="415">
        <v>2018</v>
      </c>
      <c r="B17" s="383">
        <v>605822</v>
      </c>
      <c r="C17" s="383">
        <v>7616994.6507999999</v>
      </c>
      <c r="D17" s="227">
        <v>3556887.9909000001</v>
      </c>
    </row>
    <row r="18" spans="1:11" ht="14" x14ac:dyDescent="0.25">
      <c r="A18" s="415">
        <v>2019</v>
      </c>
      <c r="B18" s="383">
        <v>723827</v>
      </c>
      <c r="C18" s="383">
        <v>8797994.7980506197</v>
      </c>
      <c r="D18" s="227">
        <v>4111061.5253028199</v>
      </c>
      <c r="F18" s="383">
        <v>2</v>
      </c>
      <c r="H18" s="383">
        <v>2897</v>
      </c>
    </row>
    <row r="19" spans="1:11" ht="14" x14ac:dyDescent="0.25">
      <c r="A19" s="415">
        <v>2020</v>
      </c>
      <c r="B19" s="383">
        <v>783934</v>
      </c>
      <c r="C19" s="383">
        <v>9417505.5722000003</v>
      </c>
      <c r="D19" s="227">
        <v>4416588.1299000001</v>
      </c>
      <c r="H19" s="358" t="s">
        <v>11</v>
      </c>
      <c r="I19" s="358" t="s">
        <v>11</v>
      </c>
      <c r="J19" s="358" t="s">
        <v>11</v>
      </c>
      <c r="K19" s="358" t="s">
        <v>11</v>
      </c>
    </row>
    <row r="20" spans="1:11" ht="14" x14ac:dyDescent="0.25">
      <c r="A20" s="415" t="s">
        <v>301</v>
      </c>
      <c r="B20" s="383">
        <v>639469</v>
      </c>
      <c r="C20" s="383">
        <v>9777594.8416620996</v>
      </c>
      <c r="D20" s="227">
        <v>4556223.5392892128</v>
      </c>
      <c r="H20" s="358" t="s">
        <v>11</v>
      </c>
      <c r="I20" s="358" t="s">
        <v>11</v>
      </c>
    </row>
    <row r="21" spans="1:11" ht="14" x14ac:dyDescent="0.25">
      <c r="A21" s="415" t="s">
        <v>305</v>
      </c>
      <c r="B21" s="413">
        <v>523</v>
      </c>
      <c r="C21" s="413">
        <v>10314</v>
      </c>
      <c r="D21" s="414">
        <v>4836</v>
      </c>
    </row>
    <row r="22" spans="1:11" ht="14" x14ac:dyDescent="0.25">
      <c r="A22" s="385" t="s">
        <v>11</v>
      </c>
      <c r="B22" s="554" t="s">
        <v>287</v>
      </c>
      <c r="C22" s="557"/>
      <c r="D22" s="558"/>
      <c r="E22" s="554" t="s">
        <v>11</v>
      </c>
      <c r="F22" s="555"/>
      <c r="G22" s="555"/>
      <c r="H22" s="556"/>
    </row>
    <row r="23" spans="1:11" ht="14" x14ac:dyDescent="0.25">
      <c r="A23" s="415">
        <v>2016</v>
      </c>
      <c r="B23" s="383">
        <v>275612</v>
      </c>
      <c r="C23" s="383">
        <v>3550585.9240000001</v>
      </c>
      <c r="D23" s="227">
        <v>1633169.6040000001</v>
      </c>
    </row>
    <row r="24" spans="1:11" ht="15" customHeight="1" x14ac:dyDescent="0.25">
      <c r="A24" s="415">
        <v>2017</v>
      </c>
      <c r="B24" s="383">
        <v>350606</v>
      </c>
      <c r="C24" s="383">
        <v>4387742.693</v>
      </c>
      <c r="D24" s="227">
        <v>2029908.0379999999</v>
      </c>
    </row>
    <row r="25" spans="1:11" ht="14" x14ac:dyDescent="0.25">
      <c r="A25" s="415">
        <v>2018</v>
      </c>
      <c r="B25" s="383">
        <v>430253</v>
      </c>
      <c r="C25" s="383">
        <v>5183259</v>
      </c>
      <c r="D25" s="227">
        <v>2397873</v>
      </c>
    </row>
    <row r="26" spans="1:11" ht="14" x14ac:dyDescent="0.25">
      <c r="A26" s="415">
        <v>2019</v>
      </c>
      <c r="B26" s="383">
        <v>508386</v>
      </c>
      <c r="C26" s="383">
        <v>6016679</v>
      </c>
      <c r="D26" s="227">
        <v>2790483</v>
      </c>
    </row>
    <row r="27" spans="1:11" ht="14" x14ac:dyDescent="0.25">
      <c r="A27" s="415">
        <v>2020</v>
      </c>
      <c r="B27" s="383">
        <v>577271</v>
      </c>
      <c r="C27" s="383">
        <v>6754869</v>
      </c>
      <c r="D27" s="227">
        <v>3151015</v>
      </c>
      <c r="G27" s="383" t="s">
        <v>11</v>
      </c>
    </row>
    <row r="28" spans="1:11" ht="14" x14ac:dyDescent="0.25">
      <c r="A28" s="415" t="s">
        <v>301</v>
      </c>
      <c r="B28" s="383">
        <v>506984</v>
      </c>
      <c r="C28" s="383">
        <v>7762299.1935448814</v>
      </c>
      <c r="D28" s="227">
        <v>3587638.2724402943</v>
      </c>
      <c r="G28" s="383" t="s">
        <v>11</v>
      </c>
    </row>
    <row r="29" spans="1:11" ht="14" x14ac:dyDescent="0.25">
      <c r="A29" s="416" t="s">
        <v>305</v>
      </c>
      <c r="B29" s="388">
        <v>429</v>
      </c>
      <c r="C29" s="388">
        <v>8551</v>
      </c>
      <c r="D29" s="389">
        <v>3971</v>
      </c>
    </row>
    <row r="30" spans="1:11" ht="14" x14ac:dyDescent="0.25">
      <c r="A30" s="114"/>
      <c r="B30" s="222"/>
      <c r="C30" s="222"/>
      <c r="D30" s="222"/>
    </row>
    <row r="31" spans="1:11" ht="44.15" customHeight="1" x14ac:dyDescent="0.3">
      <c r="A31" s="488" t="s">
        <v>313</v>
      </c>
      <c r="B31" s="488"/>
      <c r="C31" s="488"/>
      <c r="D31" s="563"/>
    </row>
    <row r="32" spans="1:11" ht="87.9" customHeight="1" x14ac:dyDescent="0.3">
      <c r="A32" s="560" t="s">
        <v>314</v>
      </c>
      <c r="B32" s="561"/>
      <c r="C32" s="561"/>
      <c r="D32" s="561"/>
    </row>
    <row r="33" spans="1:4" ht="15" customHeight="1" x14ac:dyDescent="0.25">
      <c r="A33" s="501" t="s">
        <v>303</v>
      </c>
      <c r="B33" s="501"/>
      <c r="C33" s="501"/>
      <c r="D33" s="559"/>
    </row>
    <row r="37" spans="1:4" ht="18.5" x14ac:dyDescent="0.25">
      <c r="A37" s="418" t="s">
        <v>11</v>
      </c>
    </row>
    <row r="38" spans="1:4" ht="14.5" x14ac:dyDescent="0.25">
      <c r="A38" s="417"/>
    </row>
    <row r="39" spans="1:4" ht="14.5" x14ac:dyDescent="0.25">
      <c r="A39" s="417"/>
    </row>
    <row r="40" spans="1:4" ht="18.5" x14ac:dyDescent="0.25">
      <c r="A40" s="418" t="s">
        <v>11</v>
      </c>
    </row>
  </sheetData>
  <mergeCells count="11">
    <mergeCell ref="A1:D1"/>
    <mergeCell ref="A2:D2"/>
    <mergeCell ref="A3:D3"/>
    <mergeCell ref="B4:C4"/>
    <mergeCell ref="A31:D31"/>
    <mergeCell ref="E22:H22"/>
    <mergeCell ref="B6:D6"/>
    <mergeCell ref="B14:D14"/>
    <mergeCell ref="B22:D22"/>
    <mergeCell ref="A33:D33"/>
    <mergeCell ref="A32:D32"/>
  </mergeCells>
  <printOptions horizontalCentered="1"/>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9638B-2729-4E63-84E8-8C2A5D0C9D39}">
  <sheetPr>
    <pageSetUpPr fitToPage="1"/>
  </sheetPr>
  <dimension ref="A1:X38"/>
  <sheetViews>
    <sheetView showGridLines="0" tabSelected="1" topLeftCell="A17" zoomScaleNormal="100" workbookViewId="0">
      <selection activeCell="K61" sqref="K61"/>
    </sheetView>
  </sheetViews>
  <sheetFormatPr defaultColWidth="9.08984375" defaultRowHeight="14.5" x14ac:dyDescent="0.35"/>
  <cols>
    <col min="1" max="1" width="2.453125" style="429" customWidth="1"/>
    <col min="2" max="2" width="11.90625" style="429" customWidth="1"/>
    <col min="3" max="12" width="10.54296875" style="429" customWidth="1"/>
    <col min="13" max="14" width="12.90625" style="429" customWidth="1"/>
    <col min="15" max="15" width="15.54296875" style="429" customWidth="1"/>
    <col min="16" max="16" width="8.90625" style="429" bestFit="1" customWidth="1"/>
    <col min="17" max="18" width="9.08984375" style="429" customWidth="1"/>
    <col min="19" max="20" width="9" style="429" customWidth="1"/>
    <col min="21" max="21" width="9.08984375" style="429" customWidth="1"/>
    <col min="22" max="22" width="9.453125" style="429" customWidth="1"/>
    <col min="23" max="23" width="12.453125" style="429" customWidth="1"/>
    <col min="24" max="24" width="12.90625" style="429" customWidth="1"/>
    <col min="25" max="16384" width="9.08984375" style="429"/>
  </cols>
  <sheetData>
    <row r="1" spans="2:24" ht="54.9" customHeight="1" x14ac:dyDescent="0.35">
      <c r="B1" s="565" t="s">
        <v>466</v>
      </c>
      <c r="C1" s="565"/>
      <c r="D1" s="565"/>
      <c r="E1" s="565"/>
      <c r="F1" s="565"/>
      <c r="G1" s="565"/>
      <c r="H1" s="565"/>
      <c r="I1" s="565"/>
      <c r="J1" s="565"/>
      <c r="K1" s="565"/>
      <c r="L1" s="565"/>
      <c r="M1" s="565"/>
      <c r="N1" s="565"/>
      <c r="O1" s="426"/>
      <c r="P1" s="427"/>
      <c r="Q1" s="428"/>
      <c r="R1" s="428"/>
      <c r="S1" s="428"/>
      <c r="T1" s="428"/>
      <c r="U1" s="428"/>
      <c r="V1" s="428"/>
      <c r="W1" s="428"/>
      <c r="X1" s="428"/>
    </row>
    <row r="2" spans="2:24" ht="33" customHeight="1" x14ac:dyDescent="0.5">
      <c r="B2" s="566" t="s">
        <v>190</v>
      </c>
      <c r="C2" s="567"/>
      <c r="D2" s="567"/>
      <c r="E2" s="567"/>
      <c r="F2" s="567"/>
      <c r="G2" s="567"/>
      <c r="H2" s="567"/>
      <c r="I2" s="567"/>
      <c r="J2" s="567"/>
      <c r="K2" s="567"/>
      <c r="L2" s="567"/>
      <c r="M2" s="567"/>
      <c r="N2" s="568"/>
      <c r="O2" s="430"/>
    </row>
    <row r="3" spans="2:24" ht="34.5" customHeight="1" x14ac:dyDescent="0.35">
      <c r="B3" s="431" t="s">
        <v>191</v>
      </c>
      <c r="C3" s="432" t="s">
        <v>192</v>
      </c>
      <c r="D3" s="433" t="s">
        <v>193</v>
      </c>
      <c r="E3" s="433" t="s">
        <v>194</v>
      </c>
      <c r="F3" s="434" t="s">
        <v>195</v>
      </c>
      <c r="G3" s="434" t="s">
        <v>196</v>
      </c>
      <c r="H3" s="434" t="s">
        <v>197</v>
      </c>
      <c r="I3" s="433" t="s">
        <v>198</v>
      </c>
      <c r="J3" s="434" t="s">
        <v>257</v>
      </c>
      <c r="K3" s="434" t="s">
        <v>258</v>
      </c>
      <c r="L3" s="435" t="s">
        <v>199</v>
      </c>
      <c r="M3" s="433" t="s">
        <v>200</v>
      </c>
      <c r="N3" s="436" t="s">
        <v>201</v>
      </c>
    </row>
    <row r="4" spans="2:24" x14ac:dyDescent="0.35">
      <c r="B4" s="437" t="s">
        <v>202</v>
      </c>
      <c r="C4" s="411">
        <v>26930</v>
      </c>
      <c r="D4" s="405">
        <v>170884</v>
      </c>
      <c r="E4" s="405">
        <v>452954</v>
      </c>
      <c r="F4" s="257">
        <v>0</v>
      </c>
      <c r="G4" s="405">
        <v>0</v>
      </c>
      <c r="H4" s="405">
        <v>0</v>
      </c>
      <c r="I4" s="405">
        <v>0</v>
      </c>
      <c r="J4" s="257">
        <v>0</v>
      </c>
      <c r="K4" s="257">
        <v>0</v>
      </c>
      <c r="L4" s="402">
        <v>0</v>
      </c>
      <c r="M4" s="405">
        <v>650768</v>
      </c>
      <c r="N4" s="406">
        <v>65707</v>
      </c>
      <c r="O4" s="457"/>
      <c r="P4" s="457"/>
      <c r="Q4" s="457"/>
      <c r="R4" s="457"/>
      <c r="S4" s="457"/>
      <c r="T4" s="457"/>
      <c r="U4" s="457"/>
      <c r="V4" s="457"/>
    </row>
    <row r="5" spans="2:24" x14ac:dyDescent="0.35">
      <c r="B5" s="439" t="s">
        <v>203</v>
      </c>
      <c r="C5" s="411">
        <v>24042</v>
      </c>
      <c r="D5" s="407">
        <v>0</v>
      </c>
      <c r="E5" s="407">
        <v>363452</v>
      </c>
      <c r="F5" s="258">
        <v>0</v>
      </c>
      <c r="G5" s="407">
        <v>0</v>
      </c>
      <c r="H5" s="407">
        <v>0</v>
      </c>
      <c r="I5" s="407">
        <v>0</v>
      </c>
      <c r="J5" s="258">
        <v>0</v>
      </c>
      <c r="K5" s="258">
        <v>0</v>
      </c>
      <c r="L5" s="403">
        <v>0</v>
      </c>
      <c r="M5" s="407">
        <v>387494</v>
      </c>
      <c r="N5" s="408">
        <v>67840</v>
      </c>
      <c r="O5" s="438"/>
    </row>
    <row r="6" spans="2:24" x14ac:dyDescent="0.35">
      <c r="B6" s="439" t="s">
        <v>204</v>
      </c>
      <c r="C6" s="411">
        <v>1463</v>
      </c>
      <c r="D6" s="407">
        <v>12414</v>
      </c>
      <c r="E6" s="407">
        <v>49665</v>
      </c>
      <c r="F6" s="258">
        <v>0</v>
      </c>
      <c r="G6" s="407">
        <v>0</v>
      </c>
      <c r="H6" s="407">
        <v>0</v>
      </c>
      <c r="I6" s="407">
        <v>0</v>
      </c>
      <c r="J6" s="258">
        <v>0</v>
      </c>
      <c r="K6" s="258">
        <v>0</v>
      </c>
      <c r="L6" s="403">
        <v>0</v>
      </c>
      <c r="M6" s="407">
        <v>63542</v>
      </c>
      <c r="N6" s="408">
        <v>0</v>
      </c>
      <c r="O6" s="438"/>
    </row>
    <row r="7" spans="2:24" x14ac:dyDescent="0.35">
      <c r="B7" s="439" t="s">
        <v>205</v>
      </c>
      <c r="C7" s="411">
        <v>0</v>
      </c>
      <c r="D7" s="407">
        <v>0</v>
      </c>
      <c r="E7" s="407">
        <v>474207</v>
      </c>
      <c r="F7" s="258">
        <v>0</v>
      </c>
      <c r="G7" s="407">
        <v>0</v>
      </c>
      <c r="H7" s="407">
        <v>0</v>
      </c>
      <c r="I7" s="407">
        <v>0</v>
      </c>
      <c r="J7" s="258">
        <v>0</v>
      </c>
      <c r="K7" s="258">
        <v>0</v>
      </c>
      <c r="L7" s="403">
        <v>0</v>
      </c>
      <c r="M7" s="407">
        <v>474207</v>
      </c>
      <c r="N7" s="408">
        <v>0</v>
      </c>
      <c r="O7" s="438"/>
    </row>
    <row r="8" spans="2:24" x14ac:dyDescent="0.35">
      <c r="B8" s="439" t="s">
        <v>206</v>
      </c>
      <c r="C8" s="411">
        <v>0</v>
      </c>
      <c r="D8" s="407">
        <v>3655908</v>
      </c>
      <c r="E8" s="407">
        <v>0</v>
      </c>
      <c r="F8" s="258">
        <v>0</v>
      </c>
      <c r="G8" s="407">
        <v>0</v>
      </c>
      <c r="H8" s="407">
        <v>0</v>
      </c>
      <c r="I8" s="407">
        <v>0</v>
      </c>
      <c r="J8" s="258">
        <v>0</v>
      </c>
      <c r="K8" s="258">
        <v>0</v>
      </c>
      <c r="L8" s="403">
        <v>0</v>
      </c>
      <c r="M8" s="407">
        <v>3655908</v>
      </c>
      <c r="N8" s="408">
        <v>0</v>
      </c>
      <c r="O8" s="438"/>
      <c r="R8" s="458"/>
    </row>
    <row r="9" spans="2:24" x14ac:dyDescent="0.35">
      <c r="B9" s="439" t="s">
        <v>207</v>
      </c>
      <c r="C9" s="411">
        <v>0</v>
      </c>
      <c r="D9" s="407">
        <v>368</v>
      </c>
      <c r="E9" s="407">
        <v>359033</v>
      </c>
      <c r="F9" s="258">
        <v>0</v>
      </c>
      <c r="G9" s="407">
        <v>0</v>
      </c>
      <c r="H9" s="407">
        <v>0</v>
      </c>
      <c r="I9" s="407">
        <v>254892</v>
      </c>
      <c r="J9" s="258">
        <v>0</v>
      </c>
      <c r="K9" s="258">
        <v>0</v>
      </c>
      <c r="L9" s="403">
        <v>134656</v>
      </c>
      <c r="M9" s="407">
        <v>748949</v>
      </c>
      <c r="N9" s="408">
        <v>0</v>
      </c>
      <c r="O9" s="438"/>
    </row>
    <row r="10" spans="2:24" ht="16" x14ac:dyDescent="0.35">
      <c r="B10" s="439" t="s">
        <v>259</v>
      </c>
      <c r="C10" s="411">
        <v>0</v>
      </c>
      <c r="D10" s="407">
        <v>1679</v>
      </c>
      <c r="E10" s="407">
        <v>25211</v>
      </c>
      <c r="F10" s="258">
        <v>0</v>
      </c>
      <c r="G10" s="407">
        <v>0</v>
      </c>
      <c r="H10" s="407">
        <v>0</v>
      </c>
      <c r="I10" s="407">
        <v>0</v>
      </c>
      <c r="J10" s="258">
        <v>0</v>
      </c>
      <c r="K10" s="258">
        <v>0</v>
      </c>
      <c r="L10" s="403">
        <v>0</v>
      </c>
      <c r="M10" s="407">
        <v>26890</v>
      </c>
      <c r="N10" s="408">
        <v>0</v>
      </c>
      <c r="O10" s="438"/>
    </row>
    <row r="11" spans="2:24" x14ac:dyDescent="0.35">
      <c r="B11" s="439" t="s">
        <v>300</v>
      </c>
      <c r="C11" s="411">
        <v>0</v>
      </c>
      <c r="D11" s="407">
        <v>0</v>
      </c>
      <c r="E11" s="407">
        <v>28</v>
      </c>
      <c r="F11" s="258">
        <v>0</v>
      </c>
      <c r="G11" s="407">
        <v>3061</v>
      </c>
      <c r="H11" s="407">
        <v>0</v>
      </c>
      <c r="I11" s="407">
        <v>83774</v>
      </c>
      <c r="J11" s="258">
        <v>0</v>
      </c>
      <c r="K11" s="258">
        <v>0</v>
      </c>
      <c r="L11" s="403">
        <v>3371939</v>
      </c>
      <c r="M11" s="407">
        <f>SUM(C11:L11)</f>
        <v>3458802</v>
      </c>
      <c r="N11" s="408">
        <v>0</v>
      </c>
      <c r="O11" s="438"/>
    </row>
    <row r="12" spans="2:24" x14ac:dyDescent="0.35">
      <c r="B12" s="439" t="s">
        <v>470</v>
      </c>
      <c r="C12" s="411">
        <v>0</v>
      </c>
      <c r="D12" s="407">
        <v>0</v>
      </c>
      <c r="E12" s="407">
        <v>0</v>
      </c>
      <c r="F12" s="258">
        <v>0</v>
      </c>
      <c r="G12" s="407">
        <v>0</v>
      </c>
      <c r="H12" s="407">
        <v>0</v>
      </c>
      <c r="I12" s="407">
        <v>837860</v>
      </c>
      <c r="J12" s="258">
        <v>0</v>
      </c>
      <c r="K12" s="258">
        <v>0</v>
      </c>
      <c r="L12" s="403">
        <v>384647</v>
      </c>
      <c r="M12" s="407">
        <f t="shared" ref="M12:M13" si="0">SUM(C12:L12)</f>
        <v>1222507</v>
      </c>
      <c r="N12" s="408">
        <v>0</v>
      </c>
      <c r="O12" s="438"/>
    </row>
    <row r="13" spans="2:24" x14ac:dyDescent="0.35">
      <c r="B13" s="439" t="s">
        <v>471</v>
      </c>
      <c r="C13" s="411">
        <v>0</v>
      </c>
      <c r="D13" s="407">
        <v>0</v>
      </c>
      <c r="E13" s="407">
        <v>0</v>
      </c>
      <c r="F13" s="258">
        <v>0</v>
      </c>
      <c r="G13" s="407">
        <v>0</v>
      </c>
      <c r="H13" s="407">
        <v>0</v>
      </c>
      <c r="I13" s="407">
        <v>0</v>
      </c>
      <c r="J13" s="258">
        <v>0</v>
      </c>
      <c r="K13" s="258">
        <v>0</v>
      </c>
      <c r="L13" s="403">
        <v>46039</v>
      </c>
      <c r="M13" s="407">
        <f t="shared" si="0"/>
        <v>46039</v>
      </c>
      <c r="N13" s="408">
        <v>0</v>
      </c>
      <c r="O13" s="3"/>
      <c r="P13" s="3"/>
      <c r="Q13" s="3"/>
    </row>
    <row r="14" spans="2:24" x14ac:dyDescent="0.35">
      <c r="B14" s="440" t="s">
        <v>170</v>
      </c>
      <c r="C14" s="412">
        <f>SUM(C4:C13)</f>
        <v>52435</v>
      </c>
      <c r="D14" s="409">
        <f t="shared" ref="D14:L14" si="1">SUM(D4:D13)</f>
        <v>3841253</v>
      </c>
      <c r="E14" s="409">
        <f t="shared" si="1"/>
        <v>1724550</v>
      </c>
      <c r="F14" s="259">
        <f t="shared" si="1"/>
        <v>0</v>
      </c>
      <c r="G14" s="409">
        <f t="shared" si="1"/>
        <v>3061</v>
      </c>
      <c r="H14" s="409">
        <f t="shared" si="1"/>
        <v>0</v>
      </c>
      <c r="I14" s="409">
        <f t="shared" si="1"/>
        <v>1176526</v>
      </c>
      <c r="J14" s="259">
        <f t="shared" si="1"/>
        <v>0</v>
      </c>
      <c r="K14" s="259">
        <f t="shared" si="1"/>
        <v>0</v>
      </c>
      <c r="L14" s="404">
        <f t="shared" si="1"/>
        <v>3937281</v>
      </c>
      <c r="M14" s="409">
        <f>SUM(M4:M13)</f>
        <v>10735106</v>
      </c>
      <c r="N14" s="410">
        <f>SUM(N4:N13)</f>
        <v>133547</v>
      </c>
      <c r="O14" s="438"/>
    </row>
    <row r="15" spans="2:24" x14ac:dyDescent="0.35">
      <c r="B15" s="441"/>
      <c r="C15" s="442" t="s">
        <v>11</v>
      </c>
      <c r="D15" s="442" t="s">
        <v>11</v>
      </c>
      <c r="E15" s="442" t="s">
        <v>11</v>
      </c>
      <c r="F15" s="456" t="s">
        <v>11</v>
      </c>
      <c r="G15" s="442" t="s">
        <v>11</v>
      </c>
      <c r="H15" s="442" t="s">
        <v>11</v>
      </c>
      <c r="I15" s="442" t="s">
        <v>11</v>
      </c>
      <c r="J15" s="442"/>
      <c r="K15" s="442" t="s">
        <v>11</v>
      </c>
      <c r="L15" s="442" t="s">
        <v>11</v>
      </c>
      <c r="M15" s="442" t="s">
        <v>11</v>
      </c>
      <c r="N15" s="442" t="s">
        <v>11</v>
      </c>
      <c r="O15" s="442"/>
      <c r="P15" s="442"/>
      <c r="Q15" s="442"/>
      <c r="R15" s="442"/>
      <c r="S15" s="442"/>
      <c r="T15" s="443"/>
      <c r="U15" s="443"/>
      <c r="V15" s="442"/>
      <c r="W15" s="443"/>
      <c r="X15" s="442"/>
    </row>
    <row r="16" spans="2:24" ht="24" x14ac:dyDescent="0.5">
      <c r="B16" s="566" t="s">
        <v>208</v>
      </c>
      <c r="C16" s="567"/>
      <c r="D16" s="567"/>
      <c r="E16" s="567"/>
      <c r="F16" s="567"/>
      <c r="G16" s="567"/>
      <c r="H16" s="567"/>
      <c r="I16" s="567"/>
      <c r="J16" s="567"/>
      <c r="K16" s="567"/>
      <c r="L16" s="567"/>
      <c r="M16" s="567"/>
      <c r="N16" s="568"/>
      <c r="O16" s="430"/>
      <c r="P16" s="442"/>
      <c r="Q16" s="442"/>
      <c r="R16" s="442"/>
      <c r="S16" s="443"/>
      <c r="T16" s="443"/>
      <c r="U16" s="442"/>
      <c r="V16" s="443"/>
      <c r="W16" s="442"/>
      <c r="X16" s="442"/>
    </row>
    <row r="17" spans="1:24" ht="62.15" customHeight="1" x14ac:dyDescent="0.35">
      <c r="B17" s="444" t="s">
        <v>191</v>
      </c>
      <c r="C17" s="445" t="s">
        <v>192</v>
      </c>
      <c r="D17" s="446" t="s">
        <v>193</v>
      </c>
      <c r="E17" s="446" t="s">
        <v>194</v>
      </c>
      <c r="F17" s="434" t="s">
        <v>209</v>
      </c>
      <c r="G17" s="434" t="s">
        <v>210</v>
      </c>
      <c r="H17" s="434" t="s">
        <v>211</v>
      </c>
      <c r="I17" s="446" t="s">
        <v>198</v>
      </c>
      <c r="J17" s="434" t="s">
        <v>257</v>
      </c>
      <c r="K17" s="434" t="s">
        <v>258</v>
      </c>
      <c r="L17" s="435" t="s">
        <v>199</v>
      </c>
      <c r="M17" s="447" t="s">
        <v>306</v>
      </c>
      <c r="N17" s="435" t="s">
        <v>307</v>
      </c>
      <c r="O17" s="442"/>
      <c r="P17" s="443"/>
      <c r="Q17" s="442"/>
      <c r="R17" s="443"/>
      <c r="S17" s="442"/>
      <c r="T17" s="442"/>
    </row>
    <row r="18" spans="1:24" ht="17.149999999999999" customHeight="1" x14ac:dyDescent="0.35">
      <c r="B18" s="437" t="s">
        <v>202</v>
      </c>
      <c r="C18" s="411">
        <v>30359</v>
      </c>
      <c r="D18" s="405">
        <v>145529</v>
      </c>
      <c r="E18" s="405">
        <v>126350</v>
      </c>
      <c r="F18" s="257">
        <v>49542</v>
      </c>
      <c r="G18" s="405">
        <v>35947</v>
      </c>
      <c r="H18" s="405">
        <v>0</v>
      </c>
      <c r="I18" s="405">
        <v>11761</v>
      </c>
      <c r="J18" s="257">
        <v>59610</v>
      </c>
      <c r="K18" s="257">
        <v>0</v>
      </c>
      <c r="L18" s="402">
        <v>113230</v>
      </c>
      <c r="M18" s="405">
        <f>SUM(C18:L18)</f>
        <v>572328</v>
      </c>
      <c r="N18" s="406">
        <v>491932</v>
      </c>
      <c r="O18" s="442"/>
      <c r="P18" s="443"/>
      <c r="Q18" s="442"/>
      <c r="R18" s="443"/>
      <c r="S18" s="442"/>
      <c r="T18" s="442"/>
    </row>
    <row r="19" spans="1:24" ht="17.149999999999999" customHeight="1" x14ac:dyDescent="0.35">
      <c r="B19" s="439" t="s">
        <v>203</v>
      </c>
      <c r="C19" s="411">
        <v>6460</v>
      </c>
      <c r="D19" s="407">
        <v>22232</v>
      </c>
      <c r="E19" s="407">
        <v>116285</v>
      </c>
      <c r="F19" s="258">
        <v>19202</v>
      </c>
      <c r="G19" s="407">
        <v>1755</v>
      </c>
      <c r="H19" s="407">
        <v>0</v>
      </c>
      <c r="I19" s="407">
        <v>11365</v>
      </c>
      <c r="J19" s="258">
        <v>78828</v>
      </c>
      <c r="K19" s="258">
        <v>0</v>
      </c>
      <c r="L19" s="403">
        <v>125894</v>
      </c>
      <c r="M19" s="407">
        <f t="shared" ref="M19:M27" si="2">SUM(C19:L19)</f>
        <v>382021</v>
      </c>
      <c r="N19" s="408">
        <v>326804</v>
      </c>
      <c r="O19" s="442"/>
      <c r="P19" s="443"/>
      <c r="Q19" s="442"/>
      <c r="R19" s="443"/>
      <c r="S19" s="442"/>
      <c r="T19" s="442"/>
    </row>
    <row r="20" spans="1:24" ht="17.149999999999999" customHeight="1" x14ac:dyDescent="0.35">
      <c r="B20" s="439" t="s">
        <v>204</v>
      </c>
      <c r="C20" s="411">
        <v>51</v>
      </c>
      <c r="D20" s="407">
        <v>10025</v>
      </c>
      <c r="E20" s="407">
        <v>21737</v>
      </c>
      <c r="F20" s="258">
        <v>357</v>
      </c>
      <c r="G20" s="407">
        <v>11672</v>
      </c>
      <c r="H20" s="407">
        <v>3559</v>
      </c>
      <c r="I20" s="407">
        <v>6158</v>
      </c>
      <c r="J20" s="258">
        <v>0</v>
      </c>
      <c r="K20" s="258">
        <v>501</v>
      </c>
      <c r="L20" s="403">
        <v>2903</v>
      </c>
      <c r="M20" s="407">
        <f t="shared" si="2"/>
        <v>56963</v>
      </c>
      <c r="N20" s="408">
        <v>53355</v>
      </c>
      <c r="O20" s="442"/>
      <c r="P20" s="443"/>
      <c r="Q20" s="442"/>
      <c r="R20" s="443"/>
      <c r="S20" s="442"/>
      <c r="T20" s="442"/>
    </row>
    <row r="21" spans="1:24" ht="17.149999999999999" customHeight="1" x14ac:dyDescent="0.35">
      <c r="B21" s="439" t="s">
        <v>205</v>
      </c>
      <c r="C21" s="411">
        <v>3413</v>
      </c>
      <c r="D21" s="407">
        <v>39907</v>
      </c>
      <c r="E21" s="407">
        <v>142218</v>
      </c>
      <c r="F21" s="258">
        <v>72715</v>
      </c>
      <c r="G21" s="407">
        <v>11077</v>
      </c>
      <c r="H21" s="407">
        <v>0</v>
      </c>
      <c r="I21" s="407">
        <v>41272</v>
      </c>
      <c r="J21" s="258">
        <v>267287</v>
      </c>
      <c r="K21" s="258">
        <v>0</v>
      </c>
      <c r="L21" s="403">
        <v>470010</v>
      </c>
      <c r="M21" s="407">
        <f t="shared" si="2"/>
        <v>1047899</v>
      </c>
      <c r="N21" s="408">
        <v>388615</v>
      </c>
      <c r="O21" s="442"/>
      <c r="P21" s="443"/>
      <c r="Q21" s="442"/>
      <c r="R21" s="443"/>
      <c r="S21" s="442"/>
      <c r="T21" s="442"/>
    </row>
    <row r="22" spans="1:24" ht="17.149999999999999" customHeight="1" x14ac:dyDescent="0.35">
      <c r="B22" s="439" t="s">
        <v>309</v>
      </c>
      <c r="C22" s="411">
        <v>0</v>
      </c>
      <c r="D22" s="407">
        <v>3934210</v>
      </c>
      <c r="E22" s="407">
        <v>133379</v>
      </c>
      <c r="F22" s="258">
        <v>36955</v>
      </c>
      <c r="G22" s="407">
        <v>0</v>
      </c>
      <c r="H22" s="407">
        <v>0</v>
      </c>
      <c r="I22" s="407">
        <v>95357</v>
      </c>
      <c r="J22" s="258">
        <v>7366</v>
      </c>
      <c r="K22" s="258">
        <v>0</v>
      </c>
      <c r="L22" s="403">
        <v>7701</v>
      </c>
      <c r="M22" s="407">
        <f t="shared" si="2"/>
        <v>4214968</v>
      </c>
      <c r="N22" s="408">
        <v>3646096</v>
      </c>
      <c r="O22" s="442"/>
      <c r="P22" s="443"/>
      <c r="Q22" s="442"/>
      <c r="R22" s="443"/>
      <c r="S22" s="442"/>
      <c r="T22" s="442"/>
    </row>
    <row r="23" spans="1:24" ht="17.149999999999999" customHeight="1" x14ac:dyDescent="0.35">
      <c r="B23" s="439" t="s">
        <v>207</v>
      </c>
      <c r="C23" s="411">
        <v>0</v>
      </c>
      <c r="D23" s="407">
        <v>56</v>
      </c>
      <c r="E23" s="407">
        <v>164968</v>
      </c>
      <c r="F23" s="258">
        <v>4522</v>
      </c>
      <c r="G23" s="407">
        <v>23699</v>
      </c>
      <c r="H23" s="407">
        <v>0</v>
      </c>
      <c r="I23" s="407">
        <v>131754</v>
      </c>
      <c r="J23" s="258">
        <v>11976</v>
      </c>
      <c r="K23" s="258">
        <v>0</v>
      </c>
      <c r="L23" s="403">
        <v>98319</v>
      </c>
      <c r="M23" s="407">
        <f t="shared" si="2"/>
        <v>435294</v>
      </c>
      <c r="N23" s="408">
        <v>413686</v>
      </c>
      <c r="O23" s="442"/>
      <c r="P23" s="443"/>
      <c r="Q23" s="442"/>
      <c r="R23" s="443"/>
      <c r="S23" s="442"/>
      <c r="T23" s="442"/>
    </row>
    <row r="24" spans="1:24" ht="17.149999999999999" customHeight="1" x14ac:dyDescent="0.35">
      <c r="B24" s="439" t="s">
        <v>310</v>
      </c>
      <c r="C24" s="411">
        <v>0</v>
      </c>
      <c r="D24" s="407">
        <v>0</v>
      </c>
      <c r="E24" s="407">
        <v>0</v>
      </c>
      <c r="F24" s="258">
        <v>0</v>
      </c>
      <c r="G24" s="407">
        <v>0</v>
      </c>
      <c r="H24" s="407">
        <v>0</v>
      </c>
      <c r="I24" s="407">
        <v>0</v>
      </c>
      <c r="J24" s="258">
        <v>86098</v>
      </c>
      <c r="K24" s="258">
        <v>0</v>
      </c>
      <c r="L24" s="403">
        <v>154872</v>
      </c>
      <c r="M24" s="407">
        <f t="shared" si="2"/>
        <v>240970</v>
      </c>
      <c r="N24" s="408">
        <v>0</v>
      </c>
      <c r="O24" s="442"/>
      <c r="P24" s="443"/>
      <c r="Q24" s="442"/>
      <c r="R24" s="443"/>
      <c r="S24" s="442"/>
      <c r="T24" s="442"/>
    </row>
    <row r="25" spans="1:24" ht="17.149999999999999" customHeight="1" x14ac:dyDescent="0.35">
      <c r="B25" s="439" t="s">
        <v>311</v>
      </c>
      <c r="C25" s="411">
        <v>0</v>
      </c>
      <c r="D25" s="407">
        <v>635</v>
      </c>
      <c r="E25" s="407">
        <v>515</v>
      </c>
      <c r="F25" s="258">
        <v>16775</v>
      </c>
      <c r="G25" s="407">
        <v>0</v>
      </c>
      <c r="H25" s="407">
        <v>0</v>
      </c>
      <c r="I25" s="407">
        <v>0</v>
      </c>
      <c r="J25" s="258">
        <v>2823</v>
      </c>
      <c r="K25" s="258">
        <v>0</v>
      </c>
      <c r="L25" s="403">
        <v>4156</v>
      </c>
      <c r="M25" s="407">
        <f t="shared" si="2"/>
        <v>24904</v>
      </c>
      <c r="N25" s="408">
        <v>24536</v>
      </c>
      <c r="R25" s="443"/>
      <c r="S25" s="442"/>
      <c r="T25" s="442"/>
    </row>
    <row r="26" spans="1:24" ht="17.149999999999999" customHeight="1" x14ac:dyDescent="0.35">
      <c r="B26" s="439" t="s">
        <v>470</v>
      </c>
      <c r="C26" s="411">
        <v>0</v>
      </c>
      <c r="D26" s="407">
        <v>0</v>
      </c>
      <c r="E26" s="407">
        <v>44</v>
      </c>
      <c r="F26" s="258">
        <v>1</v>
      </c>
      <c r="G26" s="407">
        <v>680</v>
      </c>
      <c r="H26" s="407">
        <v>0</v>
      </c>
      <c r="I26" s="407">
        <v>8682</v>
      </c>
      <c r="J26" s="258">
        <v>9245</v>
      </c>
      <c r="K26" s="258">
        <v>0</v>
      </c>
      <c r="L26" s="403">
        <v>378380</v>
      </c>
      <c r="M26" s="407">
        <f t="shared" si="2"/>
        <v>397032</v>
      </c>
      <c r="N26" s="408">
        <v>375921</v>
      </c>
      <c r="O26" s="442"/>
      <c r="P26" s="443"/>
      <c r="Q26" s="442"/>
      <c r="R26" s="443"/>
      <c r="S26" s="442"/>
      <c r="T26" s="442"/>
    </row>
    <row r="27" spans="1:24" ht="17.149999999999999" customHeight="1" x14ac:dyDescent="0.35">
      <c r="B27" s="439" t="s">
        <v>471</v>
      </c>
      <c r="C27" s="411">
        <v>0</v>
      </c>
      <c r="D27" s="407">
        <v>0</v>
      </c>
      <c r="E27" s="407">
        <v>0</v>
      </c>
      <c r="F27" s="258">
        <v>0</v>
      </c>
      <c r="G27" s="407">
        <v>0</v>
      </c>
      <c r="H27" s="407">
        <v>0</v>
      </c>
      <c r="I27" s="407">
        <v>0</v>
      </c>
      <c r="J27" s="258">
        <v>0</v>
      </c>
      <c r="K27" s="258">
        <v>0</v>
      </c>
      <c r="L27" s="403">
        <v>0</v>
      </c>
      <c r="M27" s="407">
        <f t="shared" si="2"/>
        <v>0</v>
      </c>
      <c r="N27" s="408">
        <v>0</v>
      </c>
      <c r="O27" s="442"/>
      <c r="P27" s="443"/>
      <c r="Q27" s="442"/>
      <c r="R27" s="443"/>
      <c r="S27" s="442"/>
      <c r="T27" s="442"/>
    </row>
    <row r="28" spans="1:24" ht="17.149999999999999" customHeight="1" x14ac:dyDescent="0.35">
      <c r="B28" s="439" t="s">
        <v>170</v>
      </c>
      <c r="C28" s="411">
        <f>SUM(C18:C27)</f>
        <v>40283</v>
      </c>
      <c r="D28" s="407">
        <f t="shared" ref="D28:L28" si="3">SUM(D18:D27)</f>
        <v>4152594</v>
      </c>
      <c r="E28" s="407">
        <f t="shared" si="3"/>
        <v>705496</v>
      </c>
      <c r="F28" s="258">
        <f t="shared" si="3"/>
        <v>200069</v>
      </c>
      <c r="G28" s="407">
        <f t="shared" si="3"/>
        <v>84830</v>
      </c>
      <c r="H28" s="407">
        <f t="shared" si="3"/>
        <v>3559</v>
      </c>
      <c r="I28" s="407">
        <f t="shared" si="3"/>
        <v>306349</v>
      </c>
      <c r="J28" s="258">
        <f t="shared" si="3"/>
        <v>523233</v>
      </c>
      <c r="K28" s="258">
        <f t="shared" si="3"/>
        <v>501</v>
      </c>
      <c r="L28" s="403">
        <f t="shared" si="3"/>
        <v>1355465</v>
      </c>
      <c r="M28" s="407">
        <f>SUM(M18:M27)</f>
        <v>7372379</v>
      </c>
      <c r="N28" s="408">
        <f>SUM(N18:N27)</f>
        <v>5720945</v>
      </c>
      <c r="O28" s="442"/>
      <c r="P28" s="443"/>
      <c r="Q28" s="442"/>
      <c r="R28" s="443"/>
      <c r="S28" s="442"/>
      <c r="T28" s="442"/>
    </row>
    <row r="29" spans="1:24" ht="5.15" customHeight="1" x14ac:dyDescent="0.35">
      <c r="B29" s="440" t="s">
        <v>11</v>
      </c>
      <c r="C29" s="412"/>
      <c r="D29" s="409"/>
      <c r="E29" s="409"/>
      <c r="F29" s="259"/>
      <c r="G29" s="409"/>
      <c r="H29" s="409"/>
      <c r="I29" s="409"/>
      <c r="J29" s="259"/>
      <c r="K29" s="259"/>
      <c r="L29" s="404"/>
      <c r="M29" s="409"/>
      <c r="N29" s="410"/>
      <c r="O29" s="448"/>
      <c r="P29" s="442"/>
      <c r="Q29" s="443"/>
      <c r="R29" s="443"/>
      <c r="S29" s="442"/>
      <c r="T29" s="443"/>
      <c r="U29" s="442"/>
      <c r="V29" s="442"/>
    </row>
    <row r="30" spans="1:24" ht="12.9" customHeight="1" x14ac:dyDescent="0.35">
      <c r="B30" s="442"/>
      <c r="C30" s="407" t="s">
        <v>11</v>
      </c>
      <c r="D30" s="407" t="s">
        <v>11</v>
      </c>
      <c r="E30" s="407" t="s">
        <v>11</v>
      </c>
      <c r="F30" s="407" t="s">
        <v>11</v>
      </c>
      <c r="G30" s="407" t="s">
        <v>11</v>
      </c>
      <c r="H30" s="407" t="s">
        <v>11</v>
      </c>
      <c r="I30" s="407" t="s">
        <v>11</v>
      </c>
      <c r="J30" s="407" t="s">
        <v>11</v>
      </c>
      <c r="K30" s="407" t="s">
        <v>11</v>
      </c>
      <c r="L30" s="407" t="s">
        <v>11</v>
      </c>
      <c r="M30" s="407" t="s">
        <v>11</v>
      </c>
      <c r="N30" s="407" t="s">
        <v>11</v>
      </c>
      <c r="O30" s="448"/>
      <c r="P30" s="442"/>
      <c r="Q30" s="443"/>
      <c r="R30" s="443"/>
      <c r="S30" s="442"/>
      <c r="T30" s="443"/>
      <c r="U30" s="442"/>
      <c r="V30" s="442"/>
    </row>
    <row r="31" spans="1:24" s="451" customFormat="1" ht="36" customHeight="1" x14ac:dyDescent="0.25">
      <c r="A31" s="449">
        <v>1</v>
      </c>
      <c r="B31" s="569" t="s">
        <v>472</v>
      </c>
      <c r="C31" s="569"/>
      <c r="D31" s="569"/>
      <c r="E31" s="569"/>
      <c r="F31" s="569"/>
      <c r="G31" s="569"/>
      <c r="H31" s="569"/>
      <c r="I31" s="569"/>
      <c r="J31" s="569"/>
      <c r="K31" s="569"/>
      <c r="L31" s="569"/>
      <c r="M31" s="569"/>
      <c r="N31" s="569"/>
      <c r="O31" s="450"/>
      <c r="P31" s="450"/>
      <c r="Q31" s="450"/>
      <c r="R31" s="450"/>
      <c r="S31" s="450"/>
      <c r="T31" s="450"/>
      <c r="U31" s="450"/>
      <c r="V31" s="450"/>
      <c r="W31" s="450"/>
      <c r="X31" s="450"/>
    </row>
    <row r="32" spans="1:24" ht="35.15" customHeight="1" x14ac:dyDescent="0.35">
      <c r="A32" s="449">
        <v>2</v>
      </c>
      <c r="B32" s="570" t="s">
        <v>260</v>
      </c>
      <c r="C32" s="570"/>
      <c r="D32" s="570"/>
      <c r="E32" s="570"/>
      <c r="F32" s="570"/>
      <c r="G32" s="570"/>
      <c r="H32" s="570"/>
      <c r="I32" s="570"/>
      <c r="J32" s="570"/>
      <c r="K32" s="570"/>
      <c r="L32" s="570"/>
      <c r="M32" s="570"/>
      <c r="N32" s="570"/>
      <c r="O32" s="452"/>
      <c r="P32" s="453"/>
      <c r="Q32" s="453"/>
      <c r="R32" s="453"/>
      <c r="S32" s="453"/>
      <c r="T32" s="453"/>
      <c r="U32" s="453"/>
      <c r="V32" s="453"/>
      <c r="W32" s="453"/>
      <c r="X32" s="453"/>
    </row>
    <row r="33" spans="1:24" ht="18" customHeight="1" x14ac:dyDescent="0.35">
      <c r="A33" s="449">
        <v>3</v>
      </c>
      <c r="B33" s="459" t="s">
        <v>299</v>
      </c>
      <c r="O33" s="452"/>
      <c r="P33" s="453"/>
      <c r="Q33" s="453"/>
      <c r="R33" s="453"/>
      <c r="S33" s="453"/>
      <c r="T33" s="453"/>
      <c r="U33" s="453"/>
      <c r="V33" s="453"/>
      <c r="W33" s="453"/>
      <c r="X33" s="453"/>
    </row>
    <row r="34" spans="1:24" ht="18" customHeight="1" x14ac:dyDescent="0.35">
      <c r="A34" s="449">
        <v>4</v>
      </c>
      <c r="B34" s="570" t="s">
        <v>308</v>
      </c>
      <c r="C34" s="571"/>
      <c r="D34" s="571"/>
      <c r="E34" s="571"/>
      <c r="F34" s="571"/>
      <c r="G34" s="571"/>
      <c r="H34" s="571"/>
      <c r="I34" s="571"/>
      <c r="J34" s="571"/>
      <c r="K34" s="571"/>
      <c r="L34" s="571"/>
      <c r="M34" s="571"/>
      <c r="N34" s="571"/>
      <c r="O34" s="452"/>
      <c r="P34" s="453"/>
      <c r="Q34" s="453"/>
      <c r="R34" s="453"/>
      <c r="S34" s="453"/>
      <c r="T34" s="453"/>
      <c r="U34" s="453"/>
      <c r="V34" s="453"/>
      <c r="W34" s="453"/>
      <c r="X34" s="453"/>
    </row>
    <row r="35" spans="1:24" ht="33.75" customHeight="1" x14ac:dyDescent="0.35">
      <c r="B35" s="564" t="s">
        <v>469</v>
      </c>
      <c r="C35" s="564"/>
      <c r="D35" s="564"/>
      <c r="E35" s="564"/>
      <c r="F35" s="564"/>
      <c r="G35" s="564"/>
      <c r="H35" s="564"/>
      <c r="I35" s="564"/>
      <c r="J35" s="564"/>
      <c r="K35" s="564"/>
      <c r="L35" s="564"/>
      <c r="M35" s="564"/>
      <c r="N35" s="564"/>
      <c r="O35" s="454"/>
      <c r="P35" s="455"/>
      <c r="Q35" s="455"/>
      <c r="R35" s="455"/>
      <c r="S35" s="455"/>
      <c r="T35" s="455"/>
      <c r="U35" s="455"/>
      <c r="V35" s="455"/>
      <c r="W35" s="455"/>
      <c r="X35" s="455"/>
    </row>
    <row r="38" spans="1:24" x14ac:dyDescent="0.35">
      <c r="C38" s="421"/>
      <c r="D38" s="421"/>
      <c r="E38" s="421"/>
      <c r="F38" s="421"/>
      <c r="G38" s="421"/>
      <c r="H38" s="421"/>
      <c r="I38" s="422" t="s">
        <v>11</v>
      </c>
      <c r="J38" s="422" t="s">
        <v>11</v>
      </c>
      <c r="K38" s="422" t="s">
        <v>11</v>
      </c>
      <c r="L38" s="421"/>
      <c r="M38" s="421"/>
      <c r="N38" s="421"/>
    </row>
  </sheetData>
  <mergeCells count="7">
    <mergeCell ref="B35:N35"/>
    <mergeCell ref="B1:N1"/>
    <mergeCell ref="B2:N2"/>
    <mergeCell ref="B16:N16"/>
    <mergeCell ref="B31:N31"/>
    <mergeCell ref="B32:N32"/>
    <mergeCell ref="B34:N34"/>
  </mergeCells>
  <printOptions horizontalCentered="1"/>
  <pageMargins left="0.75" right="0.75" top="0.75" bottom="0.75" header="0.5" footer="0.5"/>
  <pageSetup scale="72"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856D1-D767-4131-8C18-FFEB065E1B1A}">
  <sheetPr>
    <pageSetUpPr fitToPage="1"/>
  </sheetPr>
  <dimension ref="A1:E64"/>
  <sheetViews>
    <sheetView tabSelected="1" topLeftCell="A45" zoomScale="90" zoomScaleNormal="90" workbookViewId="0">
      <selection activeCell="K61" sqref="K61"/>
    </sheetView>
  </sheetViews>
  <sheetFormatPr defaultColWidth="9.08984375" defaultRowHeight="14" x14ac:dyDescent="0.3"/>
  <cols>
    <col min="1" max="1" width="2.453125" style="3" customWidth="1"/>
    <col min="2" max="2" width="24.08984375" style="3" customWidth="1"/>
    <col min="3" max="5" width="22.54296875" style="3" customWidth="1"/>
    <col min="6" max="6" width="9.08984375" style="3" customWidth="1"/>
    <col min="7" max="16384" width="9.08984375" style="3"/>
  </cols>
  <sheetData>
    <row r="1" spans="1:5" s="235" customFormat="1" ht="15.5" x14ac:dyDescent="0.35">
      <c r="B1" s="260" t="s">
        <v>213</v>
      </c>
      <c r="C1" s="260"/>
      <c r="D1" s="260"/>
      <c r="E1" s="260"/>
    </row>
    <row r="2" spans="1:5" s="235" customFormat="1" ht="20.149999999999999" customHeight="1" x14ac:dyDescent="0.35">
      <c r="A2" s="236"/>
      <c r="B2" s="234" t="s">
        <v>485</v>
      </c>
      <c r="C2" s="234"/>
      <c r="D2" s="234"/>
      <c r="E2" s="234"/>
    </row>
    <row r="3" spans="1:5" ht="3.75" customHeight="1" x14ac:dyDescent="0.3">
      <c r="B3" s="261"/>
      <c r="C3" s="262"/>
      <c r="D3" s="262"/>
      <c r="E3" s="263"/>
    </row>
    <row r="4" spans="1:5" ht="30" x14ac:dyDescent="0.3">
      <c r="A4" s="8"/>
      <c r="B4" s="241" t="s">
        <v>214</v>
      </c>
      <c r="C4" s="242" t="s">
        <v>215</v>
      </c>
      <c r="D4" s="245" t="s">
        <v>216</v>
      </c>
      <c r="E4" s="246" t="s">
        <v>217</v>
      </c>
    </row>
    <row r="5" spans="1:5" x14ac:dyDescent="0.3">
      <c r="B5" s="243" t="s">
        <v>60</v>
      </c>
      <c r="C5" s="264">
        <v>322180</v>
      </c>
      <c r="D5" s="250">
        <v>212315</v>
      </c>
      <c r="E5" s="253">
        <v>168874</v>
      </c>
    </row>
    <row r="6" spans="1:5" x14ac:dyDescent="0.3">
      <c r="B6" s="243" t="s">
        <v>61</v>
      </c>
      <c r="C6" s="264">
        <v>102864</v>
      </c>
      <c r="D6" s="250">
        <v>87394</v>
      </c>
      <c r="E6" s="254">
        <v>83053</v>
      </c>
    </row>
    <row r="7" spans="1:5" x14ac:dyDescent="0.3">
      <c r="B7" s="243" t="s">
        <v>167</v>
      </c>
      <c r="C7" s="264">
        <v>4065</v>
      </c>
      <c r="D7" s="250">
        <v>142</v>
      </c>
      <c r="E7" s="254">
        <v>142</v>
      </c>
    </row>
    <row r="8" spans="1:5" x14ac:dyDescent="0.3">
      <c r="B8" s="243" t="s">
        <v>62</v>
      </c>
      <c r="C8" s="264">
        <v>166420</v>
      </c>
      <c r="D8" s="250">
        <v>71312</v>
      </c>
      <c r="E8" s="254">
        <v>64555</v>
      </c>
    </row>
    <row r="9" spans="1:5" x14ac:dyDescent="0.3">
      <c r="B9" s="244" t="s">
        <v>63</v>
      </c>
      <c r="C9" s="248">
        <v>360981</v>
      </c>
      <c r="D9" s="251">
        <v>259908</v>
      </c>
      <c r="E9" s="255">
        <v>219205</v>
      </c>
    </row>
    <row r="10" spans="1:5" x14ac:dyDescent="0.3">
      <c r="B10" s="243" t="s">
        <v>64</v>
      </c>
      <c r="C10" s="264">
        <v>328317</v>
      </c>
      <c r="D10" s="250">
        <v>311685</v>
      </c>
      <c r="E10" s="254">
        <v>275130</v>
      </c>
    </row>
    <row r="11" spans="1:5" x14ac:dyDescent="0.3">
      <c r="B11" s="243" t="s">
        <v>65</v>
      </c>
      <c r="C11" s="264">
        <v>108400</v>
      </c>
      <c r="D11" s="250">
        <v>77115</v>
      </c>
      <c r="E11" s="254">
        <v>72807</v>
      </c>
    </row>
    <row r="12" spans="1:5" x14ac:dyDescent="0.3">
      <c r="B12" s="243" t="s">
        <v>66</v>
      </c>
      <c r="C12" s="264">
        <v>1468</v>
      </c>
      <c r="D12" s="250">
        <v>1440</v>
      </c>
      <c r="E12" s="254">
        <v>1390</v>
      </c>
    </row>
    <row r="13" spans="1:5" x14ac:dyDescent="0.3">
      <c r="B13" s="243" t="s">
        <v>67</v>
      </c>
      <c r="C13" s="264">
        <v>9092</v>
      </c>
      <c r="D13" s="250">
        <v>1809</v>
      </c>
      <c r="E13" s="254">
        <v>1338</v>
      </c>
    </row>
    <row r="14" spans="1:5" x14ac:dyDescent="0.3">
      <c r="B14" s="244" t="s">
        <v>69</v>
      </c>
      <c r="C14" s="248">
        <v>198925</v>
      </c>
      <c r="D14" s="251">
        <v>129608</v>
      </c>
      <c r="E14" s="255">
        <v>91887</v>
      </c>
    </row>
    <row r="15" spans="1:5" x14ac:dyDescent="0.3">
      <c r="B15" s="243" t="s">
        <v>70</v>
      </c>
      <c r="C15" s="264">
        <v>338956</v>
      </c>
      <c r="D15" s="250">
        <v>258200</v>
      </c>
      <c r="E15" s="254">
        <v>201891</v>
      </c>
    </row>
    <row r="16" spans="1:5" x14ac:dyDescent="0.3">
      <c r="B16" s="243" t="s">
        <v>168</v>
      </c>
      <c r="C16" s="264">
        <v>10972</v>
      </c>
      <c r="D16" s="250">
        <v>13979</v>
      </c>
      <c r="E16" s="254">
        <v>10972</v>
      </c>
    </row>
    <row r="17" spans="2:5" x14ac:dyDescent="0.3">
      <c r="B17" s="243" t="s">
        <v>71</v>
      </c>
      <c r="C17" s="264">
        <v>23066</v>
      </c>
      <c r="D17" s="250">
        <v>12812</v>
      </c>
      <c r="E17" s="254">
        <v>12663</v>
      </c>
    </row>
    <row r="18" spans="2:5" x14ac:dyDescent="0.3">
      <c r="B18" s="243" t="s">
        <v>72</v>
      </c>
      <c r="C18" s="264">
        <v>63236</v>
      </c>
      <c r="D18" s="250">
        <v>47975</v>
      </c>
      <c r="E18" s="254">
        <v>44534</v>
      </c>
    </row>
    <row r="19" spans="2:5" x14ac:dyDescent="0.3">
      <c r="B19" s="244" t="s">
        <v>73</v>
      </c>
      <c r="C19" s="248">
        <v>246528</v>
      </c>
      <c r="D19" s="251">
        <v>162466</v>
      </c>
      <c r="E19" s="255">
        <v>134909</v>
      </c>
    </row>
    <row r="20" spans="2:5" x14ac:dyDescent="0.3">
      <c r="B20" s="243" t="s">
        <v>74</v>
      </c>
      <c r="C20" s="264">
        <v>297548</v>
      </c>
      <c r="D20" s="250">
        <v>232153</v>
      </c>
      <c r="E20" s="254">
        <v>195620</v>
      </c>
    </row>
    <row r="21" spans="2:5" x14ac:dyDescent="0.3">
      <c r="B21" s="243" t="s">
        <v>75</v>
      </c>
      <c r="C21" s="264">
        <v>225275</v>
      </c>
      <c r="D21" s="250">
        <v>191493</v>
      </c>
      <c r="E21" s="254">
        <v>165188</v>
      </c>
    </row>
    <row r="22" spans="2:5" x14ac:dyDescent="0.3">
      <c r="B22" s="243" t="s">
        <v>76</v>
      </c>
      <c r="C22" s="264">
        <v>156452</v>
      </c>
      <c r="D22" s="250">
        <v>129157</v>
      </c>
      <c r="E22" s="254">
        <v>96001</v>
      </c>
    </row>
    <row r="23" spans="2:5" x14ac:dyDescent="0.3">
      <c r="B23" s="243" t="s">
        <v>77</v>
      </c>
      <c r="C23" s="264">
        <v>275431</v>
      </c>
      <c r="D23" s="250">
        <v>259065</v>
      </c>
      <c r="E23" s="254">
        <v>185737</v>
      </c>
    </row>
    <row r="24" spans="2:5" x14ac:dyDescent="0.3">
      <c r="B24" s="244" t="s">
        <v>78</v>
      </c>
      <c r="C24" s="248">
        <v>271237</v>
      </c>
      <c r="D24" s="251">
        <v>153786</v>
      </c>
      <c r="E24" s="255">
        <v>116378</v>
      </c>
    </row>
    <row r="25" spans="2:5" x14ac:dyDescent="0.3">
      <c r="B25" s="243" t="s">
        <v>79</v>
      </c>
      <c r="C25" s="264">
        <v>70872</v>
      </c>
      <c r="D25" s="250">
        <v>55588</v>
      </c>
      <c r="E25" s="254">
        <v>50874</v>
      </c>
    </row>
    <row r="26" spans="2:5" x14ac:dyDescent="0.3">
      <c r="B26" s="243" t="s">
        <v>80</v>
      </c>
      <c r="C26" s="264">
        <v>40329</v>
      </c>
      <c r="D26" s="250">
        <v>9276</v>
      </c>
      <c r="E26" s="254">
        <v>8573</v>
      </c>
    </row>
    <row r="27" spans="2:5" x14ac:dyDescent="0.3">
      <c r="B27" s="243" t="s">
        <v>81</v>
      </c>
      <c r="C27" s="264">
        <v>7216</v>
      </c>
      <c r="D27" s="250">
        <v>5253</v>
      </c>
      <c r="E27" s="254">
        <v>3814</v>
      </c>
    </row>
    <row r="28" spans="2:5" x14ac:dyDescent="0.3">
      <c r="B28" s="243" t="s">
        <v>82</v>
      </c>
      <c r="C28" s="264">
        <v>486734</v>
      </c>
      <c r="D28" s="250">
        <v>293659</v>
      </c>
      <c r="E28" s="254">
        <v>244099</v>
      </c>
    </row>
    <row r="29" spans="2:5" x14ac:dyDescent="0.3">
      <c r="B29" s="244" t="s">
        <v>83</v>
      </c>
      <c r="C29" s="248">
        <v>342722</v>
      </c>
      <c r="D29" s="251">
        <v>318376</v>
      </c>
      <c r="E29" s="255">
        <v>288986</v>
      </c>
    </row>
    <row r="30" spans="2:5" x14ac:dyDescent="0.3">
      <c r="B30" s="243" t="s">
        <v>84</v>
      </c>
      <c r="C30" s="264">
        <v>358995</v>
      </c>
      <c r="D30" s="250">
        <v>281218</v>
      </c>
      <c r="E30" s="254">
        <v>234043</v>
      </c>
    </row>
    <row r="31" spans="2:5" x14ac:dyDescent="0.3">
      <c r="B31" s="243" t="s">
        <v>85</v>
      </c>
      <c r="C31" s="264">
        <v>463580</v>
      </c>
      <c r="D31" s="250">
        <v>335272</v>
      </c>
      <c r="E31" s="254">
        <v>293668</v>
      </c>
    </row>
    <row r="32" spans="2:5" x14ac:dyDescent="0.3">
      <c r="B32" s="243" t="s">
        <v>86</v>
      </c>
      <c r="C32" s="264">
        <v>102578</v>
      </c>
      <c r="D32" s="250">
        <v>94717</v>
      </c>
      <c r="E32" s="254">
        <v>77646</v>
      </c>
    </row>
    <row r="33" spans="2:5" x14ac:dyDescent="0.3">
      <c r="B33" s="243" t="s">
        <v>87</v>
      </c>
      <c r="C33" s="264">
        <v>97126</v>
      </c>
      <c r="D33" s="250">
        <v>78817</v>
      </c>
      <c r="E33" s="254">
        <v>70599</v>
      </c>
    </row>
    <row r="34" spans="2:5" x14ac:dyDescent="0.3">
      <c r="B34" s="244" t="s">
        <v>88</v>
      </c>
      <c r="C34" s="248">
        <v>32303</v>
      </c>
      <c r="D34" s="251">
        <v>21301</v>
      </c>
      <c r="E34" s="255">
        <v>17071</v>
      </c>
    </row>
    <row r="35" spans="2:5" x14ac:dyDescent="0.3">
      <c r="B35" s="243" t="s">
        <v>89</v>
      </c>
      <c r="C35" s="264">
        <v>28987</v>
      </c>
      <c r="D35" s="250">
        <v>21280</v>
      </c>
      <c r="E35" s="254">
        <v>17240</v>
      </c>
    </row>
    <row r="36" spans="2:5" x14ac:dyDescent="0.3">
      <c r="B36" s="243" t="s">
        <v>90</v>
      </c>
      <c r="C36" s="264">
        <v>2691</v>
      </c>
      <c r="D36" s="250">
        <v>2501</v>
      </c>
      <c r="E36" s="254">
        <v>2068</v>
      </c>
    </row>
    <row r="37" spans="2:5" x14ac:dyDescent="0.3">
      <c r="B37" s="243" t="s">
        <v>91</v>
      </c>
      <c r="C37" s="264">
        <v>103017</v>
      </c>
      <c r="D37" s="250">
        <v>69281</v>
      </c>
      <c r="E37" s="254">
        <v>53979</v>
      </c>
    </row>
    <row r="38" spans="2:5" x14ac:dyDescent="0.3">
      <c r="B38" s="243" t="s">
        <v>92</v>
      </c>
      <c r="C38" s="264">
        <v>174531</v>
      </c>
      <c r="D38" s="250">
        <v>163925</v>
      </c>
      <c r="E38" s="254">
        <v>129083</v>
      </c>
    </row>
    <row r="39" spans="2:5" x14ac:dyDescent="0.3">
      <c r="B39" s="244" t="s">
        <v>93</v>
      </c>
      <c r="C39" s="248">
        <v>226991</v>
      </c>
      <c r="D39" s="251">
        <v>145115</v>
      </c>
      <c r="E39" s="255">
        <v>94424</v>
      </c>
    </row>
    <row r="40" spans="2:5" x14ac:dyDescent="0.3">
      <c r="B40" s="243" t="s">
        <v>94</v>
      </c>
      <c r="C40" s="264">
        <v>59417</v>
      </c>
      <c r="D40" s="250">
        <v>87755</v>
      </c>
      <c r="E40" s="254">
        <v>54306</v>
      </c>
    </row>
    <row r="41" spans="2:5" x14ac:dyDescent="0.3">
      <c r="B41" s="243" t="s">
        <v>218</v>
      </c>
      <c r="C41" s="264">
        <v>11673</v>
      </c>
      <c r="D41" s="250">
        <v>0</v>
      </c>
      <c r="E41" s="254">
        <v>0</v>
      </c>
    </row>
    <row r="42" spans="2:5" x14ac:dyDescent="0.3">
      <c r="B42" s="243" t="s">
        <v>95</v>
      </c>
      <c r="C42" s="264">
        <v>326802</v>
      </c>
      <c r="D42" s="250">
        <v>11701</v>
      </c>
      <c r="E42" s="254">
        <v>11143</v>
      </c>
    </row>
    <row r="43" spans="2:5" x14ac:dyDescent="0.3">
      <c r="B43" s="243" t="s">
        <v>96</v>
      </c>
      <c r="C43" s="264">
        <v>242419</v>
      </c>
      <c r="D43" s="250">
        <v>217581</v>
      </c>
      <c r="E43" s="254">
        <v>188506</v>
      </c>
    </row>
    <row r="44" spans="2:5" x14ac:dyDescent="0.3">
      <c r="B44" s="244" t="s">
        <v>97</v>
      </c>
      <c r="C44" s="248">
        <v>126193</v>
      </c>
      <c r="D44" s="251">
        <v>164907</v>
      </c>
      <c r="E44" s="255">
        <v>134144</v>
      </c>
    </row>
    <row r="45" spans="2:5" x14ac:dyDescent="0.3">
      <c r="B45" s="243" t="s">
        <v>98</v>
      </c>
      <c r="C45" s="264">
        <v>253771</v>
      </c>
      <c r="D45" s="250">
        <v>88918</v>
      </c>
      <c r="E45" s="254">
        <v>79093</v>
      </c>
    </row>
    <row r="46" spans="2:5" x14ac:dyDescent="0.3">
      <c r="B46" s="243" t="s">
        <v>111</v>
      </c>
      <c r="C46" s="264">
        <v>1222507</v>
      </c>
      <c r="D46" s="250">
        <v>160124</v>
      </c>
      <c r="E46" s="254">
        <v>120144</v>
      </c>
    </row>
    <row r="47" spans="2:5" x14ac:dyDescent="0.3">
      <c r="B47" s="243" t="s">
        <v>99</v>
      </c>
      <c r="C47" s="264">
        <v>3755</v>
      </c>
      <c r="D47" s="250">
        <v>240970</v>
      </c>
      <c r="E47" s="254">
        <v>0</v>
      </c>
    </row>
    <row r="48" spans="2:5" x14ac:dyDescent="0.3">
      <c r="B48" s="243" t="s">
        <v>100</v>
      </c>
      <c r="C48" s="264">
        <v>192029</v>
      </c>
      <c r="D48" s="250">
        <v>65</v>
      </c>
      <c r="E48" s="254">
        <v>50</v>
      </c>
    </row>
    <row r="49" spans="1:5" x14ac:dyDescent="0.3">
      <c r="B49" s="243" t="s">
        <v>101</v>
      </c>
      <c r="C49" s="264">
        <v>73113</v>
      </c>
      <c r="D49" s="250">
        <v>248536</v>
      </c>
      <c r="E49" s="254">
        <v>117264</v>
      </c>
    </row>
    <row r="50" spans="1:5" x14ac:dyDescent="0.3">
      <c r="B50" s="423" t="s">
        <v>102</v>
      </c>
      <c r="C50" s="424">
        <v>283621</v>
      </c>
      <c r="D50" s="425">
        <v>82408</v>
      </c>
      <c r="E50" s="253">
        <v>63923</v>
      </c>
    </row>
    <row r="51" spans="1:5" x14ac:dyDescent="0.3">
      <c r="B51" s="243" t="s">
        <v>103</v>
      </c>
      <c r="C51" s="264">
        <v>621599</v>
      </c>
      <c r="D51" s="250">
        <v>262609</v>
      </c>
      <c r="E51" s="254">
        <v>181885</v>
      </c>
    </row>
    <row r="52" spans="1:5" x14ac:dyDescent="0.3">
      <c r="B52" s="243" t="s">
        <v>467</v>
      </c>
      <c r="C52" s="264">
        <v>46039</v>
      </c>
      <c r="D52" s="250">
        <v>472098</v>
      </c>
      <c r="E52" s="254">
        <v>343957</v>
      </c>
    </row>
    <row r="53" spans="1:5" x14ac:dyDescent="0.3">
      <c r="B53" s="243" t="s">
        <v>104</v>
      </c>
      <c r="C53" s="264">
        <v>34929</v>
      </c>
      <c r="D53" s="250">
        <v>62969</v>
      </c>
      <c r="E53" s="254">
        <v>28991</v>
      </c>
    </row>
    <row r="54" spans="1:5" x14ac:dyDescent="0.3">
      <c r="B54" s="243" t="s">
        <v>105</v>
      </c>
      <c r="C54" s="264">
        <v>55544</v>
      </c>
      <c r="D54" s="250">
        <v>38990</v>
      </c>
      <c r="E54" s="254">
        <v>33121</v>
      </c>
    </row>
    <row r="55" spans="1:5" x14ac:dyDescent="0.3">
      <c r="B55" s="244" t="s">
        <v>106</v>
      </c>
      <c r="C55" s="248">
        <v>227354</v>
      </c>
      <c r="D55" s="251">
        <v>108836</v>
      </c>
      <c r="E55" s="255">
        <v>91211</v>
      </c>
    </row>
    <row r="56" spans="1:5" x14ac:dyDescent="0.3">
      <c r="B56" s="243" t="s">
        <v>107</v>
      </c>
      <c r="C56" s="264">
        <v>159125</v>
      </c>
      <c r="D56" s="250">
        <v>115171</v>
      </c>
      <c r="E56" s="254">
        <v>100625</v>
      </c>
    </row>
    <row r="57" spans="1:5" x14ac:dyDescent="0.3">
      <c r="B57" s="243" t="s">
        <v>108</v>
      </c>
      <c r="C57" s="264">
        <v>216308</v>
      </c>
      <c r="D57" s="250">
        <v>106218</v>
      </c>
      <c r="E57" s="254">
        <v>101946</v>
      </c>
    </row>
    <row r="58" spans="1:5" x14ac:dyDescent="0.3">
      <c r="B58" s="243" t="s">
        <v>109</v>
      </c>
      <c r="C58" s="264">
        <v>485102</v>
      </c>
      <c r="D58" s="250">
        <v>368631</v>
      </c>
      <c r="E58" s="254">
        <v>320054</v>
      </c>
    </row>
    <row r="59" spans="1:5" x14ac:dyDescent="0.3">
      <c r="B59" s="243" t="s">
        <v>110</v>
      </c>
      <c r="C59" s="264">
        <v>43721</v>
      </c>
      <c r="D59" s="250">
        <v>24499</v>
      </c>
      <c r="E59" s="254">
        <v>22141</v>
      </c>
    </row>
    <row r="60" spans="1:5" x14ac:dyDescent="0.3">
      <c r="B60" s="247" t="s">
        <v>219</v>
      </c>
      <c r="C60" s="249">
        <f>SUM(C5:C59)</f>
        <v>10735106</v>
      </c>
      <c r="D60" s="252">
        <f>SUM(D5:D59)</f>
        <v>7372379</v>
      </c>
      <c r="E60" s="256">
        <f>SUM(E5:E59)</f>
        <v>5720945</v>
      </c>
    </row>
    <row r="61" spans="1:5" ht="5.15" customHeight="1" x14ac:dyDescent="0.3">
      <c r="C61" s="36"/>
      <c r="D61" s="36"/>
      <c r="E61" s="36"/>
    </row>
    <row r="62" spans="1:5" ht="30.9" customHeight="1" x14ac:dyDescent="0.3">
      <c r="A62" s="205">
        <v>1</v>
      </c>
      <c r="B62" s="572" t="s">
        <v>473</v>
      </c>
      <c r="C62" s="573"/>
      <c r="D62" s="573"/>
      <c r="E62" s="573"/>
    </row>
    <row r="63" spans="1:5" ht="39" customHeight="1" x14ac:dyDescent="0.3">
      <c r="A63" s="205">
        <v>2</v>
      </c>
      <c r="B63" s="574" t="s">
        <v>212</v>
      </c>
      <c r="C63" s="574"/>
      <c r="D63" s="574"/>
      <c r="E63" s="574"/>
    </row>
    <row r="64" spans="1:5" ht="30.75" customHeight="1" x14ac:dyDescent="0.3">
      <c r="B64" s="575" t="s">
        <v>468</v>
      </c>
      <c r="C64" s="575"/>
      <c r="D64" s="575"/>
      <c r="E64" s="575"/>
    </row>
  </sheetData>
  <mergeCells count="3">
    <mergeCell ref="B62:E62"/>
    <mergeCell ref="B63:E63"/>
    <mergeCell ref="B64:E64"/>
  </mergeCells>
  <printOptions horizontalCentered="1"/>
  <pageMargins left="0.7" right="0.7" top="0.5" bottom="0.5" header="0.3" footer="0.3"/>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35"/>
  <sheetViews>
    <sheetView tabSelected="1" topLeftCell="A15" zoomScaleNormal="100" zoomScaleSheetLayoutView="100" workbookViewId="0">
      <selection activeCell="K61" sqref="K61"/>
    </sheetView>
  </sheetViews>
  <sheetFormatPr defaultColWidth="15" defaultRowHeight="14" x14ac:dyDescent="0.3"/>
  <cols>
    <col min="1" max="1" width="5.54296875" style="3" bestFit="1" customWidth="1"/>
    <col min="2" max="2" width="9.90625" style="3" bestFit="1" customWidth="1"/>
    <col min="3" max="5" width="9.54296875" style="3" bestFit="1" customWidth="1"/>
    <col min="6" max="6" width="11" style="3" bestFit="1" customWidth="1"/>
    <col min="7" max="7" width="12.08984375" style="3" bestFit="1" customWidth="1"/>
    <col min="8" max="16384" width="15" style="3"/>
  </cols>
  <sheetData>
    <row r="1" spans="1:7" ht="17.5" x14ac:dyDescent="0.35">
      <c r="A1" s="486" t="s">
        <v>13</v>
      </c>
      <c r="B1" s="486"/>
      <c r="C1" s="486"/>
      <c r="D1" s="486"/>
      <c r="E1" s="486"/>
      <c r="F1" s="486"/>
      <c r="G1" s="486"/>
    </row>
    <row r="2" spans="1:7" ht="17.5" x14ac:dyDescent="0.35">
      <c r="A2" s="486" t="s">
        <v>280</v>
      </c>
      <c r="B2" s="486"/>
      <c r="C2" s="486"/>
      <c r="D2" s="486"/>
      <c r="E2" s="486"/>
      <c r="F2" s="486"/>
      <c r="G2" s="486"/>
    </row>
    <row r="3" spans="1:7" ht="17.5" x14ac:dyDescent="0.35">
      <c r="A3" s="486" t="s">
        <v>14</v>
      </c>
      <c r="B3" s="486"/>
      <c r="C3" s="486"/>
      <c r="D3" s="486"/>
      <c r="E3" s="486"/>
      <c r="F3" s="486"/>
      <c r="G3" s="486"/>
    </row>
    <row r="4" spans="1:7" ht="14.5" thickBot="1" x14ac:dyDescent="0.35">
      <c r="A4" s="85"/>
      <c r="B4" s="85"/>
      <c r="C4" s="85"/>
      <c r="D4" s="85"/>
      <c r="E4" s="85"/>
      <c r="F4" s="85"/>
      <c r="G4" s="85"/>
    </row>
    <row r="5" spans="1:7" ht="28" x14ac:dyDescent="0.3">
      <c r="A5" s="86"/>
      <c r="B5" s="87" t="s">
        <v>15</v>
      </c>
      <c r="C5" s="88" t="s">
        <v>16</v>
      </c>
      <c r="D5" s="88" t="s">
        <v>17</v>
      </c>
      <c r="E5" s="88" t="s">
        <v>18</v>
      </c>
      <c r="F5" s="88" t="s">
        <v>19</v>
      </c>
      <c r="G5" s="89" t="s">
        <v>20</v>
      </c>
    </row>
    <row r="6" spans="1:7" x14ac:dyDescent="0.3">
      <c r="A6" s="90">
        <v>1997</v>
      </c>
      <c r="B6" s="75">
        <v>85.983843748837899</v>
      </c>
      <c r="C6" s="75">
        <v>93.007086379880604</v>
      </c>
      <c r="D6" s="75">
        <v>96.488369111076693</v>
      </c>
      <c r="E6" s="75">
        <v>97.607523205552994</v>
      </c>
      <c r="F6" s="76">
        <v>98.249177667147606</v>
      </c>
      <c r="G6" s="77">
        <v>93.977913625719395</v>
      </c>
    </row>
    <row r="7" spans="1:7" x14ac:dyDescent="0.3">
      <c r="A7" s="91">
        <v>1998</v>
      </c>
      <c r="B7" s="73">
        <v>85.687972273868908</v>
      </c>
      <c r="C7" s="73">
        <v>93.653164477889561</v>
      </c>
      <c r="D7" s="73">
        <v>96.126433994710041</v>
      </c>
      <c r="E7" s="73">
        <v>97.373814225515332</v>
      </c>
      <c r="F7" s="72">
        <v>98.249663955037789</v>
      </c>
      <c r="G7" s="74">
        <v>94.110670122766834</v>
      </c>
    </row>
    <row r="8" spans="1:7" x14ac:dyDescent="0.3">
      <c r="A8" s="91">
        <v>1999</v>
      </c>
      <c r="B8" s="73">
        <v>85.529012816426828</v>
      </c>
      <c r="C8" s="73">
        <v>92.926360266240366</v>
      </c>
      <c r="D8" s="73">
        <v>95.984424276470733</v>
      </c>
      <c r="E8" s="73">
        <v>97.197410758288981</v>
      </c>
      <c r="F8" s="72">
        <v>98.242355038675669</v>
      </c>
      <c r="G8" s="74">
        <v>93.976579476031517</v>
      </c>
    </row>
    <row r="9" spans="1:7" x14ac:dyDescent="0.3">
      <c r="A9" s="91">
        <v>2000</v>
      </c>
      <c r="B9" s="73">
        <v>87.519850952133496</v>
      </c>
      <c r="C9" s="73">
        <v>93.290710964794187</v>
      </c>
      <c r="D9" s="73">
        <v>96.11248020168911</v>
      </c>
      <c r="E9" s="73">
        <v>97.295581461032896</v>
      </c>
      <c r="F9" s="72">
        <v>98.038581985867836</v>
      </c>
      <c r="G9" s="74">
        <v>94.51638797804695</v>
      </c>
    </row>
    <row r="10" spans="1:7" x14ac:dyDescent="0.3">
      <c r="A10" s="91">
        <v>2001</v>
      </c>
      <c r="B10" s="73">
        <v>87.592467200000002</v>
      </c>
      <c r="C10" s="73">
        <v>93.355876929999994</v>
      </c>
      <c r="D10" s="73">
        <v>95.943633199999994</v>
      </c>
      <c r="E10" s="73">
        <v>97.132400369999999</v>
      </c>
      <c r="F10" s="72">
        <v>97.812355080000003</v>
      </c>
      <c r="G10" s="74">
        <v>94.441247669999996</v>
      </c>
    </row>
    <row r="11" spans="1:7" x14ac:dyDescent="0.3">
      <c r="A11" s="91">
        <v>2002</v>
      </c>
      <c r="B11" s="73">
        <v>89.149902859999997</v>
      </c>
      <c r="C11" s="73">
        <v>94.308036389999998</v>
      </c>
      <c r="D11" s="73">
        <v>96.900523660000005</v>
      </c>
      <c r="E11" s="73">
        <v>98.109896699999993</v>
      </c>
      <c r="F11" s="72">
        <v>98.780701840000006</v>
      </c>
      <c r="G11" s="74">
        <v>95.497477219999993</v>
      </c>
    </row>
    <row r="12" spans="1:7" x14ac:dyDescent="0.3">
      <c r="A12" s="91">
        <v>2003</v>
      </c>
      <c r="B12" s="73">
        <v>89.204086590000003</v>
      </c>
      <c r="C12" s="73">
        <v>94.553936289999996</v>
      </c>
      <c r="D12" s="73">
        <v>96.966262479999997</v>
      </c>
      <c r="E12" s="73">
        <v>98.064129739999998</v>
      </c>
      <c r="F12" s="72">
        <v>98.810234359999995</v>
      </c>
      <c r="G12" s="74">
        <v>95.492864760000003</v>
      </c>
    </row>
    <row r="13" spans="1:7" x14ac:dyDescent="0.3">
      <c r="A13" s="91">
        <v>2004</v>
      </c>
      <c r="B13" s="73">
        <v>87.981212366113127</v>
      </c>
      <c r="C13" s="73">
        <v>93.193732715064357</v>
      </c>
      <c r="D13" s="73">
        <v>95.290158164608812</v>
      </c>
      <c r="E13" s="73">
        <v>96.694232658735686</v>
      </c>
      <c r="F13" s="72">
        <v>97.727960480713818</v>
      </c>
      <c r="G13" s="74">
        <v>94.152717764697869</v>
      </c>
    </row>
    <row r="14" spans="1:7" x14ac:dyDescent="0.3">
      <c r="A14" s="91">
        <v>2005</v>
      </c>
      <c r="B14" s="73">
        <v>86.385056732104729</v>
      </c>
      <c r="C14" s="73">
        <v>91.211546530516401</v>
      </c>
      <c r="D14" s="73">
        <v>94.111196506274595</v>
      </c>
      <c r="E14" s="73">
        <v>95.238331509155003</v>
      </c>
      <c r="F14" s="72">
        <v>96.047586662626713</v>
      </c>
      <c r="G14" s="74">
        <v>92.522060489343076</v>
      </c>
    </row>
    <row r="15" spans="1:7" x14ac:dyDescent="0.3">
      <c r="A15" s="91">
        <v>2006</v>
      </c>
      <c r="B15" s="73">
        <v>86.269688042705567</v>
      </c>
      <c r="C15" s="73">
        <v>91.788912919600278</v>
      </c>
      <c r="D15" s="73">
        <v>94.420407357231781</v>
      </c>
      <c r="E15" s="73">
        <v>95.353658521583398</v>
      </c>
      <c r="F15" s="72">
        <v>96.524639584373489</v>
      </c>
      <c r="G15" s="74">
        <v>92.851595995286004</v>
      </c>
    </row>
    <row r="16" spans="1:7" x14ac:dyDescent="0.3">
      <c r="A16" s="91">
        <v>2007</v>
      </c>
      <c r="B16" s="73">
        <v>88.373697479917652</v>
      </c>
      <c r="C16" s="73">
        <v>94.085193575652028</v>
      </c>
      <c r="D16" s="73">
        <v>95.869712457106061</v>
      </c>
      <c r="E16" s="73">
        <v>96.836378246726355</v>
      </c>
      <c r="F16" s="72">
        <v>97.862003628903778</v>
      </c>
      <c r="G16" s="74">
        <v>94.632993357650335</v>
      </c>
    </row>
    <row r="17" spans="1:15" x14ac:dyDescent="0.3">
      <c r="A17" s="91">
        <v>2008</v>
      </c>
      <c r="B17" s="73">
        <v>89.652546602621925</v>
      </c>
      <c r="C17" s="73">
        <v>94.335444825355893</v>
      </c>
      <c r="D17" s="73">
        <v>96.208725995024324</v>
      </c>
      <c r="E17" s="73">
        <v>97.350555101313475</v>
      </c>
      <c r="F17" s="72">
        <v>98.292859178473975</v>
      </c>
      <c r="G17" s="74">
        <v>95.160597612528647</v>
      </c>
    </row>
    <row r="18" spans="1:15" x14ac:dyDescent="0.3">
      <c r="A18" s="91">
        <v>2009</v>
      </c>
      <c r="B18" s="73">
        <v>90.402265653330304</v>
      </c>
      <c r="C18" s="73">
        <v>95.150634101203437</v>
      </c>
      <c r="D18" s="73">
        <v>96.622929901914688</v>
      </c>
      <c r="E18" s="73">
        <v>97.258195255642917</v>
      </c>
      <c r="F18" s="72">
        <v>98.288196141601119</v>
      </c>
      <c r="G18" s="74">
        <v>95.589939952264558</v>
      </c>
    </row>
    <row r="19" spans="1:15" x14ac:dyDescent="0.3">
      <c r="A19" s="91">
        <v>2010</v>
      </c>
      <c r="B19" s="73">
        <v>91.9</v>
      </c>
      <c r="C19" s="73">
        <v>95.8</v>
      </c>
      <c r="D19" s="73">
        <v>96.9</v>
      </c>
      <c r="E19" s="73">
        <v>97.7</v>
      </c>
      <c r="F19" s="72">
        <v>98.6</v>
      </c>
      <c r="G19" s="74">
        <v>96.1</v>
      </c>
      <c r="H19" s="5"/>
    </row>
    <row r="20" spans="1:15" x14ac:dyDescent="0.3">
      <c r="A20" s="91">
        <v>2011</v>
      </c>
      <c r="B20" s="73">
        <v>91.5</v>
      </c>
      <c r="C20" s="73">
        <v>95.9</v>
      </c>
      <c r="D20" s="73">
        <v>96.8</v>
      </c>
      <c r="E20" s="73">
        <v>97.8</v>
      </c>
      <c r="F20" s="72">
        <v>98.3</v>
      </c>
      <c r="G20" s="74">
        <v>95.9</v>
      </c>
      <c r="H20" s="5"/>
    </row>
    <row r="21" spans="1:15" x14ac:dyDescent="0.3">
      <c r="A21" s="91">
        <v>2012</v>
      </c>
      <c r="B21" s="73">
        <v>91.994283090896118</v>
      </c>
      <c r="C21" s="73">
        <v>95.344220503804024</v>
      </c>
      <c r="D21" s="73">
        <v>96.949681316327442</v>
      </c>
      <c r="E21" s="73">
        <v>97.808260761826745</v>
      </c>
      <c r="F21" s="72">
        <v>98.256099621322363</v>
      </c>
      <c r="G21" s="74">
        <v>95.896068805007701</v>
      </c>
      <c r="H21" s="5"/>
    </row>
    <row r="22" spans="1:15" x14ac:dyDescent="0.3">
      <c r="A22" s="91">
        <v>2013</v>
      </c>
      <c r="B22" s="73">
        <v>92.61</v>
      </c>
      <c r="C22" s="73">
        <v>95.56</v>
      </c>
      <c r="D22" s="73">
        <v>97.01</v>
      </c>
      <c r="E22" s="73">
        <v>97.2</v>
      </c>
      <c r="F22" s="72">
        <v>98.26</v>
      </c>
      <c r="G22" s="74">
        <v>96.03</v>
      </c>
      <c r="H22" s="5"/>
    </row>
    <row r="23" spans="1:15" x14ac:dyDescent="0.3">
      <c r="A23" s="91">
        <v>2014</v>
      </c>
      <c r="B23" s="73">
        <v>93.1</v>
      </c>
      <c r="C23" s="73">
        <v>95.9</v>
      </c>
      <c r="D23" s="73">
        <v>96.7</v>
      </c>
      <c r="E23" s="73">
        <v>97.9</v>
      </c>
      <c r="F23" s="72">
        <v>98.2</v>
      </c>
      <c r="G23" s="74">
        <v>96.3</v>
      </c>
      <c r="H23" s="5"/>
    </row>
    <row r="24" spans="1:15" x14ac:dyDescent="0.3">
      <c r="A24" s="91">
        <v>2015</v>
      </c>
      <c r="B24" s="73">
        <v>93.2</v>
      </c>
      <c r="C24" s="73">
        <v>95.96</v>
      </c>
      <c r="D24" s="73">
        <v>97.11</v>
      </c>
      <c r="E24" s="73">
        <v>97.71</v>
      </c>
      <c r="F24" s="72">
        <v>98.06</v>
      </c>
      <c r="G24" s="74">
        <v>96.36</v>
      </c>
      <c r="H24" s="23" t="s">
        <v>11</v>
      </c>
      <c r="J24" s="6"/>
      <c r="K24" s="6"/>
      <c r="L24" s="6"/>
      <c r="M24" s="6"/>
      <c r="N24" s="6"/>
      <c r="O24" s="6"/>
    </row>
    <row r="25" spans="1:15" x14ac:dyDescent="0.3">
      <c r="A25" s="91">
        <v>2016</v>
      </c>
      <c r="B25" s="73">
        <v>93.2</v>
      </c>
      <c r="C25" s="73">
        <v>96.39</v>
      </c>
      <c r="D25" s="73">
        <v>97</v>
      </c>
      <c r="E25" s="73">
        <v>97.6</v>
      </c>
      <c r="F25" s="72">
        <v>98</v>
      </c>
      <c r="G25" s="74">
        <v>96.4</v>
      </c>
      <c r="H25" s="5"/>
      <c r="I25" s="3" t="s">
        <v>11</v>
      </c>
      <c r="J25" s="6"/>
      <c r="K25" s="6"/>
      <c r="L25" s="6"/>
      <c r="M25" s="6"/>
      <c r="N25" s="6"/>
      <c r="O25" s="6"/>
    </row>
    <row r="26" spans="1:15" x14ac:dyDescent="0.3">
      <c r="A26" s="91">
        <v>2017</v>
      </c>
      <c r="B26" s="73">
        <v>93.09</v>
      </c>
      <c r="C26" s="73">
        <v>96.01</v>
      </c>
      <c r="D26" s="73">
        <v>96.85</v>
      </c>
      <c r="E26" s="73">
        <v>97.48</v>
      </c>
      <c r="F26" s="72">
        <v>97.84</v>
      </c>
      <c r="G26" s="74">
        <v>96.31</v>
      </c>
      <c r="H26" s="5"/>
      <c r="I26" s="3" t="s">
        <v>11</v>
      </c>
      <c r="J26" s="6"/>
      <c r="K26" s="6"/>
      <c r="L26" s="6"/>
      <c r="M26" s="6"/>
      <c r="N26" s="6"/>
      <c r="O26" s="6"/>
    </row>
    <row r="27" spans="1:15" x14ac:dyDescent="0.3">
      <c r="A27" s="91">
        <v>2018</v>
      </c>
      <c r="B27" s="73">
        <v>92.9</v>
      </c>
      <c r="C27" s="73">
        <v>96.3</v>
      </c>
      <c r="D27" s="73">
        <v>97.1</v>
      </c>
      <c r="E27" s="73">
        <v>97.5</v>
      </c>
      <c r="F27" s="72">
        <v>97.6</v>
      </c>
      <c r="G27" s="74">
        <v>96.3</v>
      </c>
      <c r="H27" s="5"/>
      <c r="I27" s="3" t="s">
        <v>21</v>
      </c>
      <c r="J27" s="6"/>
      <c r="K27" s="6"/>
      <c r="L27" s="6"/>
      <c r="M27" s="6"/>
      <c r="N27" s="6"/>
      <c r="O27" s="6"/>
    </row>
    <row r="28" spans="1:15" x14ac:dyDescent="0.3">
      <c r="A28" s="91">
        <v>2019</v>
      </c>
      <c r="B28" s="73">
        <v>93.068466848</v>
      </c>
      <c r="C28" s="73">
        <v>96.128062220000004</v>
      </c>
      <c r="D28" s="73">
        <v>96.261254292999993</v>
      </c>
      <c r="E28" s="73">
        <v>97.146900127999999</v>
      </c>
      <c r="F28" s="72">
        <v>97.789048597999994</v>
      </c>
      <c r="G28" s="74">
        <v>96.207290822999994</v>
      </c>
      <c r="H28" s="5"/>
      <c r="I28" s="3" t="s">
        <v>11</v>
      </c>
      <c r="J28" s="6"/>
      <c r="K28" s="6"/>
      <c r="L28" s="6"/>
      <c r="M28" s="6"/>
      <c r="N28" s="6"/>
      <c r="O28" s="6"/>
    </row>
    <row r="29" spans="1:15" x14ac:dyDescent="0.3">
      <c r="A29" s="91">
        <v>2020</v>
      </c>
      <c r="B29" s="73">
        <v>94.227003740904053</v>
      </c>
      <c r="C29" s="73">
        <v>96.538681658263741</v>
      </c>
      <c r="D29" s="73">
        <v>97.463204690759525</v>
      </c>
      <c r="E29" s="73">
        <v>97.681264771780363</v>
      </c>
      <c r="F29" s="72">
        <v>98.231809406554788</v>
      </c>
      <c r="G29" s="74">
        <v>96.988477590920269</v>
      </c>
      <c r="H29" s="5"/>
      <c r="J29" s="6"/>
      <c r="K29" s="6"/>
      <c r="L29" s="6"/>
      <c r="M29" s="6"/>
      <c r="N29" s="6"/>
      <c r="O29" s="6"/>
    </row>
    <row r="30" spans="1:15" x14ac:dyDescent="0.3">
      <c r="A30" s="91">
        <v>2021</v>
      </c>
      <c r="B30" s="238">
        <v>94.930182471854579</v>
      </c>
      <c r="C30" s="73">
        <v>97.041908916976951</v>
      </c>
      <c r="D30" s="73">
        <v>97.349168821851677</v>
      </c>
      <c r="E30" s="73">
        <v>97.692727802796128</v>
      </c>
      <c r="F30" s="72">
        <v>98.19995269005193</v>
      </c>
      <c r="G30" s="269">
        <v>97.141237511300318</v>
      </c>
      <c r="H30" s="5"/>
      <c r="J30" s="6"/>
      <c r="K30" s="6"/>
      <c r="L30" s="6"/>
      <c r="M30" s="6"/>
      <c r="N30" s="6"/>
      <c r="O30" s="6"/>
    </row>
    <row r="31" spans="1:15" x14ac:dyDescent="0.3">
      <c r="A31" s="91">
        <v>2022</v>
      </c>
      <c r="B31" s="238">
        <v>95.215138962736546</v>
      </c>
      <c r="C31" s="73">
        <v>96.886264079347285</v>
      </c>
      <c r="D31" s="73">
        <v>97.849014475977285</v>
      </c>
      <c r="E31" s="73">
        <v>97.475049996245872</v>
      </c>
      <c r="F31" s="73">
        <v>97.980211190842013</v>
      </c>
      <c r="G31" s="357">
        <v>97.114019011282465</v>
      </c>
      <c r="H31" s="5"/>
      <c r="J31" s="6"/>
      <c r="K31" s="6"/>
      <c r="L31" s="6"/>
      <c r="M31" s="6"/>
      <c r="N31" s="6"/>
      <c r="O31" s="6"/>
    </row>
    <row r="32" spans="1:15" ht="14.5" thickBot="1" x14ac:dyDescent="0.35">
      <c r="A32" s="272">
        <v>2023</v>
      </c>
      <c r="B32" s="92">
        <v>94.854568904302127</v>
      </c>
      <c r="C32" s="92">
        <v>96.647637280723359</v>
      </c>
      <c r="D32" s="92">
        <v>97.124489987873574</v>
      </c>
      <c r="E32" s="92">
        <v>97.522525608699155</v>
      </c>
      <c r="F32" s="92">
        <v>97.701241109123572</v>
      </c>
      <c r="G32" s="361">
        <v>96.849034068901858</v>
      </c>
      <c r="H32" s="5"/>
      <c r="J32" s="6"/>
      <c r="K32" s="6"/>
      <c r="L32" s="6"/>
      <c r="M32" s="6"/>
      <c r="N32" s="6"/>
      <c r="O32" s="6"/>
    </row>
    <row r="33" spans="1:15" x14ac:dyDescent="0.3">
      <c r="A33" s="80"/>
      <c r="B33" s="73"/>
      <c r="C33" s="73"/>
      <c r="D33" s="73"/>
      <c r="E33" s="73"/>
      <c r="F33" s="73"/>
      <c r="G33" s="73"/>
      <c r="H33" s="5"/>
      <c r="J33" s="6"/>
      <c r="K33" s="6"/>
      <c r="L33" s="6"/>
      <c r="M33" s="6"/>
      <c r="N33" s="6"/>
      <c r="O33" s="6"/>
    </row>
    <row r="34" spans="1:15" ht="50.25" customHeight="1" x14ac:dyDescent="0.3">
      <c r="A34" s="488" t="s">
        <v>22</v>
      </c>
      <c r="B34" s="488"/>
      <c r="C34" s="488"/>
      <c r="D34" s="488"/>
      <c r="E34" s="488"/>
      <c r="F34" s="488"/>
      <c r="G34" s="488"/>
    </row>
    <row r="35" spans="1:15" x14ac:dyDescent="0.3">
      <c r="A35" s="487" t="s">
        <v>23</v>
      </c>
      <c r="B35" s="487"/>
      <c r="C35" s="487"/>
      <c r="D35" s="487"/>
      <c r="E35" s="487"/>
      <c r="F35" s="487"/>
      <c r="G35" s="487"/>
    </row>
  </sheetData>
  <mergeCells count="5">
    <mergeCell ref="A1:G1"/>
    <mergeCell ref="A2:G2"/>
    <mergeCell ref="A35:G35"/>
    <mergeCell ref="A3:G3"/>
    <mergeCell ref="A34:G34"/>
  </mergeCells>
  <printOptions horizontalCentered="1"/>
  <pageMargins left="0.7" right="0.7" top="0.75" bottom="0.75" header="0.3" footer="0.3"/>
  <pageSetup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D27"/>
  <sheetViews>
    <sheetView topLeftCell="B8" workbookViewId="0">
      <selection activeCell="D21" sqref="D21"/>
    </sheetView>
  </sheetViews>
  <sheetFormatPr defaultRowHeight="12.5" x14ac:dyDescent="0.25"/>
  <cols>
    <col min="1" max="1" width="16.08984375" customWidth="1"/>
    <col min="2" max="2" width="33.54296875" style="25" customWidth="1"/>
    <col min="3" max="3" width="112.08984375" style="25" customWidth="1"/>
  </cols>
  <sheetData>
    <row r="1" spans="1:4" ht="13" x14ac:dyDescent="0.3">
      <c r="A1" s="27" t="s">
        <v>220</v>
      </c>
      <c r="B1" s="26" t="s">
        <v>221</v>
      </c>
      <c r="C1" s="26" t="s">
        <v>222</v>
      </c>
    </row>
    <row r="2" spans="1:4" ht="13" x14ac:dyDescent="0.25">
      <c r="A2" s="27">
        <v>6.1</v>
      </c>
      <c r="B2" s="28" t="s">
        <v>223</v>
      </c>
      <c r="C2" s="29" t="s">
        <v>224</v>
      </c>
      <c r="D2" s="358" t="s">
        <v>225</v>
      </c>
    </row>
    <row r="3" spans="1:4" ht="13" x14ac:dyDescent="0.25">
      <c r="A3" s="27">
        <v>6.2</v>
      </c>
      <c r="B3" s="28" t="s">
        <v>226</v>
      </c>
      <c r="C3" s="29" t="s">
        <v>263</v>
      </c>
      <c r="D3" s="358" t="s">
        <v>225</v>
      </c>
    </row>
    <row r="4" spans="1:4" ht="13" x14ac:dyDescent="0.25">
      <c r="A4" s="27">
        <v>6.3</v>
      </c>
      <c r="B4" s="25" t="s">
        <v>227</v>
      </c>
      <c r="C4" s="29" t="s">
        <v>228</v>
      </c>
      <c r="D4" s="358" t="s">
        <v>225</v>
      </c>
    </row>
    <row r="5" spans="1:4" ht="13" x14ac:dyDescent="0.25">
      <c r="A5" s="27">
        <v>6.4</v>
      </c>
      <c r="B5" s="28" t="s">
        <v>223</v>
      </c>
      <c r="C5" s="29" t="s">
        <v>224</v>
      </c>
      <c r="D5" s="358" t="s">
        <v>225</v>
      </c>
    </row>
    <row r="6" spans="1:4" ht="13" x14ac:dyDescent="0.25">
      <c r="A6" s="27">
        <v>6.5</v>
      </c>
      <c r="B6" s="28" t="s">
        <v>223</v>
      </c>
      <c r="C6" s="29" t="s">
        <v>224</v>
      </c>
      <c r="D6" s="358" t="s">
        <v>225</v>
      </c>
    </row>
    <row r="7" spans="1:4" ht="13" x14ac:dyDescent="0.25">
      <c r="A7" s="27">
        <v>6.6</v>
      </c>
      <c r="B7" s="25" t="s">
        <v>229</v>
      </c>
      <c r="C7" s="29" t="s">
        <v>230</v>
      </c>
      <c r="D7" s="358" t="s">
        <v>225</v>
      </c>
    </row>
    <row r="8" spans="1:4" ht="13" x14ac:dyDescent="0.25">
      <c r="A8" s="27">
        <v>6.7</v>
      </c>
      <c r="B8" s="28" t="s">
        <v>223</v>
      </c>
      <c r="C8" s="29" t="s">
        <v>224</v>
      </c>
      <c r="D8" s="358" t="s">
        <v>225</v>
      </c>
    </row>
    <row r="9" spans="1:4" ht="13" x14ac:dyDescent="0.25">
      <c r="A9" s="27">
        <v>6.8</v>
      </c>
      <c r="B9" s="28" t="s">
        <v>226</v>
      </c>
      <c r="C9" s="29" t="s">
        <v>263</v>
      </c>
      <c r="D9" s="358" t="s">
        <v>225</v>
      </c>
    </row>
    <row r="10" spans="1:4" ht="13" x14ac:dyDescent="0.25">
      <c r="A10" s="27">
        <v>6.9</v>
      </c>
      <c r="B10" s="28" t="s">
        <v>231</v>
      </c>
      <c r="C10" s="29" t="s">
        <v>232</v>
      </c>
      <c r="D10" s="358" t="s">
        <v>283</v>
      </c>
    </row>
    <row r="11" spans="1:4" ht="13" x14ac:dyDescent="0.25">
      <c r="A11" s="27"/>
      <c r="B11" s="28" t="s">
        <v>233</v>
      </c>
      <c r="C11" s="29" t="s">
        <v>234</v>
      </c>
    </row>
    <row r="12" spans="1:4" ht="13" x14ac:dyDescent="0.25">
      <c r="A12" s="27"/>
      <c r="B12" s="28" t="s">
        <v>235</v>
      </c>
      <c r="C12" s="29" t="s">
        <v>236</v>
      </c>
    </row>
    <row r="13" spans="1:4" ht="13" x14ac:dyDescent="0.25">
      <c r="A13" s="27"/>
      <c r="B13" s="28" t="s">
        <v>237</v>
      </c>
      <c r="C13" s="29" t="s">
        <v>238</v>
      </c>
    </row>
    <row r="14" spans="1:4" x14ac:dyDescent="0.25">
      <c r="B14" s="28" t="s">
        <v>239</v>
      </c>
      <c r="C14" s="29" t="s">
        <v>240</v>
      </c>
    </row>
    <row r="15" spans="1:4" x14ac:dyDescent="0.25">
      <c r="B15" s="28" t="s">
        <v>241</v>
      </c>
      <c r="C15" s="29" t="s">
        <v>242</v>
      </c>
    </row>
    <row r="16" spans="1:4" x14ac:dyDescent="0.25">
      <c r="B16" s="28" t="s">
        <v>243</v>
      </c>
      <c r="C16" s="29" t="s">
        <v>244</v>
      </c>
    </row>
    <row r="17" spans="1:4" x14ac:dyDescent="0.25">
      <c r="B17" s="28" t="s">
        <v>245</v>
      </c>
      <c r="C17" s="29" t="s">
        <v>246</v>
      </c>
    </row>
    <row r="18" spans="1:4" s="32" customFormat="1" ht="13" x14ac:dyDescent="0.25">
      <c r="A18" s="30">
        <v>6.1</v>
      </c>
      <c r="B18" s="31" t="s">
        <v>247</v>
      </c>
      <c r="C18" s="33" t="s">
        <v>248</v>
      </c>
      <c r="D18" s="32" t="s">
        <v>225</v>
      </c>
    </row>
    <row r="19" spans="1:4" ht="13" x14ac:dyDescent="0.25">
      <c r="A19" s="27">
        <v>6.11</v>
      </c>
      <c r="C19" s="25" t="s">
        <v>249</v>
      </c>
    </row>
    <row r="20" spans="1:4" ht="13" x14ac:dyDescent="0.25">
      <c r="A20" s="27">
        <v>6.12</v>
      </c>
      <c r="B20" s="25" t="s">
        <v>250</v>
      </c>
      <c r="C20" s="29" t="s">
        <v>251</v>
      </c>
      <c r="D20" t="s">
        <v>290</v>
      </c>
    </row>
    <row r="21" spans="1:4" ht="13" x14ac:dyDescent="0.25">
      <c r="A21" s="27"/>
      <c r="B21" s="25" t="s">
        <v>252</v>
      </c>
      <c r="C21" s="29" t="s">
        <v>275</v>
      </c>
    </row>
    <row r="22" spans="1:4" ht="13" x14ac:dyDescent="0.25">
      <c r="A22" s="27"/>
      <c r="B22" s="25" t="s">
        <v>276</v>
      </c>
      <c r="C22" s="29" t="s">
        <v>253</v>
      </c>
    </row>
    <row r="23" spans="1:4" ht="13" x14ac:dyDescent="0.25">
      <c r="A23" s="27">
        <v>6.13</v>
      </c>
      <c r="C23" s="28" t="s">
        <v>254</v>
      </c>
      <c r="D23" t="s">
        <v>279</v>
      </c>
    </row>
    <row r="24" spans="1:4" ht="13" x14ac:dyDescent="0.25">
      <c r="A24" s="27">
        <v>6.14</v>
      </c>
      <c r="C24" s="28" t="s">
        <v>254</v>
      </c>
    </row>
    <row r="25" spans="1:4" ht="13" x14ac:dyDescent="0.25">
      <c r="A25" s="27">
        <v>6.15</v>
      </c>
      <c r="C25" s="28" t="s">
        <v>255</v>
      </c>
    </row>
    <row r="26" spans="1:4" ht="13" x14ac:dyDescent="0.25">
      <c r="A26" s="27">
        <v>6.16</v>
      </c>
      <c r="C26" s="28" t="s">
        <v>256</v>
      </c>
    </row>
    <row r="27" spans="1:4" ht="13" x14ac:dyDescent="0.25">
      <c r="A27" s="27">
        <v>6.17</v>
      </c>
      <c r="C27" s="28" t="s">
        <v>256</v>
      </c>
    </row>
  </sheetData>
  <hyperlinks>
    <hyperlink ref="C2" r:id="rId1" xr:uid="{00000000-0004-0000-1300-000000000000}"/>
    <hyperlink ref="C5" r:id="rId2" xr:uid="{00000000-0004-0000-1300-000001000000}"/>
    <hyperlink ref="C6" r:id="rId3" xr:uid="{00000000-0004-0000-1300-000002000000}"/>
    <hyperlink ref="C8" r:id="rId4" xr:uid="{00000000-0004-0000-1300-000003000000}"/>
    <hyperlink ref="C4" r:id="rId5" xr:uid="{00000000-0004-0000-1300-000004000000}"/>
    <hyperlink ref="C11" r:id="rId6" xr:uid="{00000000-0004-0000-1300-000005000000}"/>
    <hyperlink ref="C10" r:id="rId7" xr:uid="{00000000-0004-0000-1300-000006000000}"/>
    <hyperlink ref="C7" r:id="rId8" xr:uid="{00000000-0004-0000-1300-000007000000}"/>
    <hyperlink ref="C3" r:id="rId9" xr:uid="{00000000-0004-0000-1300-000008000000}"/>
    <hyperlink ref="C12" r:id="rId10" xr:uid="{00000000-0004-0000-1300-000009000000}"/>
    <hyperlink ref="C14" r:id="rId11" xr:uid="{00000000-0004-0000-1300-00000A000000}"/>
    <hyperlink ref="C18" r:id="rId12" xr:uid="{00000000-0004-0000-1300-00000B000000}"/>
    <hyperlink ref="C20" r:id="rId13" xr:uid="{00000000-0004-0000-1300-00000C000000}"/>
    <hyperlink ref="C22" r:id="rId14" xr:uid="{00000000-0004-0000-1300-00000D000000}"/>
    <hyperlink ref="C9" r:id="rId15" xr:uid="{1F15E315-69FE-4E1F-B744-0621F2D34DF8}"/>
    <hyperlink ref="C21" r:id="rId16" xr:uid="{41B12F1A-F902-48BE-A5A3-55D4436E306A}"/>
  </hyperlinks>
  <pageMargins left="0.7" right="0.7" top="0.75" bottom="0.75" header="0.3" footer="0.3"/>
  <pageSetup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35"/>
  <sheetViews>
    <sheetView tabSelected="1" topLeftCell="A12" zoomScaleNormal="100" zoomScaleSheetLayoutView="100" workbookViewId="0">
      <selection activeCell="K61" sqref="K61"/>
    </sheetView>
  </sheetViews>
  <sheetFormatPr defaultColWidth="9.08984375" defaultRowHeight="13" x14ac:dyDescent="0.3"/>
  <cols>
    <col min="1" max="5" width="12.54296875" style="2" customWidth="1"/>
    <col min="6" max="16384" width="9.08984375" style="2"/>
  </cols>
  <sheetData>
    <row r="1" spans="1:5" ht="17.5" x14ac:dyDescent="0.35">
      <c r="A1" s="486" t="s">
        <v>24</v>
      </c>
      <c r="B1" s="486"/>
      <c r="C1" s="486"/>
      <c r="D1" s="486"/>
      <c r="E1" s="486"/>
    </row>
    <row r="2" spans="1:5" ht="17.5" x14ac:dyDescent="0.35">
      <c r="A2" s="486" t="s">
        <v>25</v>
      </c>
      <c r="B2" s="486"/>
      <c r="C2" s="486"/>
      <c r="D2" s="486"/>
      <c r="E2" s="486"/>
    </row>
    <row r="3" spans="1:5" ht="18.5" thickBot="1" x14ac:dyDescent="0.45">
      <c r="A3" s="93"/>
      <c r="B3" s="93"/>
      <c r="C3" s="93"/>
      <c r="D3" s="93"/>
      <c r="E3" s="93"/>
    </row>
    <row r="4" spans="1:5" ht="14.5" thickBot="1" x14ac:dyDescent="0.35">
      <c r="A4" s="94">
        <v>1984</v>
      </c>
      <c r="B4" s="95">
        <v>10000</v>
      </c>
      <c r="C4" s="96">
        <v>20000</v>
      </c>
      <c r="D4" s="96">
        <v>30000</v>
      </c>
      <c r="E4" s="97">
        <v>40000</v>
      </c>
    </row>
    <row r="5" spans="1:5" ht="14" x14ac:dyDescent="0.3">
      <c r="A5" s="91">
        <v>1997</v>
      </c>
      <c r="B5" s="98">
        <v>15595</v>
      </c>
      <c r="C5" s="98">
        <v>31190</v>
      </c>
      <c r="D5" s="98">
        <v>46785</v>
      </c>
      <c r="E5" s="359">
        <v>62380</v>
      </c>
    </row>
    <row r="6" spans="1:5" ht="14" x14ac:dyDescent="0.3">
      <c r="A6" s="91">
        <v>1998</v>
      </c>
      <c r="B6" s="98">
        <v>15809</v>
      </c>
      <c r="C6" s="98">
        <v>31618</v>
      </c>
      <c r="D6" s="98">
        <v>47427</v>
      </c>
      <c r="E6" s="359">
        <v>63236</v>
      </c>
    </row>
    <row r="7" spans="1:5" ht="14" x14ac:dyDescent="0.3">
      <c r="A7" s="91">
        <v>1999</v>
      </c>
      <c r="B7" s="98">
        <v>16082</v>
      </c>
      <c r="C7" s="98">
        <v>32164</v>
      </c>
      <c r="D7" s="98">
        <v>48246</v>
      </c>
      <c r="E7" s="359">
        <v>64328</v>
      </c>
    </row>
    <row r="8" spans="1:5" ht="14" x14ac:dyDescent="0.3">
      <c r="A8" s="91">
        <v>2000</v>
      </c>
      <c r="B8" s="98">
        <v>16686</v>
      </c>
      <c r="C8" s="98">
        <v>33372</v>
      </c>
      <c r="D8" s="98">
        <v>50058</v>
      </c>
      <c r="E8" s="359">
        <v>66744</v>
      </c>
    </row>
    <row r="9" spans="1:5" ht="14" x14ac:dyDescent="0.3">
      <c r="A9" s="91">
        <v>2001</v>
      </c>
      <c r="B9" s="98">
        <v>17173</v>
      </c>
      <c r="C9" s="98">
        <v>34346</v>
      </c>
      <c r="D9" s="98">
        <v>51519</v>
      </c>
      <c r="E9" s="359">
        <v>68692</v>
      </c>
    </row>
    <row r="10" spans="1:5" ht="14" x14ac:dyDescent="0.3">
      <c r="A10" s="91">
        <v>2002</v>
      </c>
      <c r="B10" s="98">
        <v>17427</v>
      </c>
      <c r="C10" s="98">
        <v>34854</v>
      </c>
      <c r="D10" s="98">
        <v>52281</v>
      </c>
      <c r="E10" s="359">
        <v>69708</v>
      </c>
    </row>
    <row r="11" spans="1:5" ht="14" x14ac:dyDescent="0.3">
      <c r="A11" s="91">
        <v>2003</v>
      </c>
      <c r="B11" s="98">
        <v>17953</v>
      </c>
      <c r="C11" s="98">
        <v>35906</v>
      </c>
      <c r="D11" s="98">
        <v>53859</v>
      </c>
      <c r="E11" s="359">
        <v>71812</v>
      </c>
    </row>
    <row r="12" spans="1:5" ht="14" x14ac:dyDescent="0.3">
      <c r="A12" s="91">
        <v>2004</v>
      </c>
      <c r="B12" s="98">
        <v>18265</v>
      </c>
      <c r="C12" s="98">
        <v>36530</v>
      </c>
      <c r="D12" s="98">
        <v>54795</v>
      </c>
      <c r="E12" s="359">
        <v>73060</v>
      </c>
    </row>
    <row r="13" spans="1:5" ht="14" x14ac:dyDescent="0.3">
      <c r="A13" s="91">
        <v>2005</v>
      </c>
      <c r="B13" s="98">
        <v>18840</v>
      </c>
      <c r="C13" s="98">
        <v>37680</v>
      </c>
      <c r="D13" s="98">
        <v>56520</v>
      </c>
      <c r="E13" s="359">
        <v>75360</v>
      </c>
    </row>
    <row r="14" spans="1:5" ht="14" x14ac:dyDescent="0.3">
      <c r="A14" s="91">
        <v>2006</v>
      </c>
      <c r="B14" s="98">
        <v>19474</v>
      </c>
      <c r="C14" s="98">
        <v>38948</v>
      </c>
      <c r="D14" s="98">
        <v>58422</v>
      </c>
      <c r="E14" s="359">
        <v>77896</v>
      </c>
    </row>
    <row r="15" spans="1:5" ht="14" x14ac:dyDescent="0.3">
      <c r="A15" s="91">
        <v>2007</v>
      </c>
      <c r="B15" s="98">
        <v>20015</v>
      </c>
      <c r="C15" s="98">
        <v>40030</v>
      </c>
      <c r="D15" s="98">
        <v>60045</v>
      </c>
      <c r="E15" s="359">
        <v>80060</v>
      </c>
    </row>
    <row r="16" spans="1:5" ht="14" x14ac:dyDescent="0.3">
      <c r="A16" s="91">
        <v>2008</v>
      </c>
      <c r="B16" s="98">
        <v>20812</v>
      </c>
      <c r="C16" s="98">
        <v>41624</v>
      </c>
      <c r="D16" s="98">
        <v>62436</v>
      </c>
      <c r="E16" s="359">
        <v>83248</v>
      </c>
    </row>
    <row r="17" spans="1:8" ht="14" x14ac:dyDescent="0.3">
      <c r="A17" s="91">
        <v>2009</v>
      </c>
      <c r="B17" s="98">
        <v>20732</v>
      </c>
      <c r="C17" s="98">
        <v>41464</v>
      </c>
      <c r="D17" s="98">
        <v>62196</v>
      </c>
      <c r="E17" s="359">
        <v>82928</v>
      </c>
    </row>
    <row r="18" spans="1:8" ht="14" x14ac:dyDescent="0.3">
      <c r="A18" s="91">
        <v>2010</v>
      </c>
      <c r="B18" s="98">
        <v>21212</v>
      </c>
      <c r="C18" s="98">
        <v>42423</v>
      </c>
      <c r="D18" s="98">
        <v>63635</v>
      </c>
      <c r="E18" s="359">
        <v>84846</v>
      </c>
    </row>
    <row r="19" spans="1:8" ht="14" x14ac:dyDescent="0.3">
      <c r="A19" s="91">
        <v>2011</v>
      </c>
      <c r="B19" s="98">
        <v>21780</v>
      </c>
      <c r="C19" s="98">
        <v>43561</v>
      </c>
      <c r="D19" s="98">
        <v>65341</v>
      </c>
      <c r="E19" s="359">
        <v>87122</v>
      </c>
    </row>
    <row r="20" spans="1:8" ht="14" x14ac:dyDescent="0.3">
      <c r="A20" s="91">
        <v>2012</v>
      </c>
      <c r="B20" s="98">
        <v>22357.894736842107</v>
      </c>
      <c r="C20" s="98">
        <v>44715.789473684214</v>
      </c>
      <c r="D20" s="98">
        <v>67073.68421052632</v>
      </c>
      <c r="E20" s="359">
        <v>89431.578947368427</v>
      </c>
    </row>
    <row r="21" spans="1:8" ht="14" x14ac:dyDescent="0.3">
      <c r="A21" s="91">
        <v>2013</v>
      </c>
      <c r="B21" s="98">
        <v>22687.426900584793</v>
      </c>
      <c r="C21" s="98">
        <v>45374.853801169585</v>
      </c>
      <c r="D21" s="98">
        <v>68062.280701754382</v>
      </c>
      <c r="E21" s="359">
        <v>90749.707602339171</v>
      </c>
    </row>
    <row r="22" spans="1:8" ht="14" x14ac:dyDescent="0.3">
      <c r="A22" s="91">
        <v>2014</v>
      </c>
      <c r="B22" s="98">
        <v>23030.506822612086</v>
      </c>
      <c r="C22" s="98">
        <v>46061.013645224171</v>
      </c>
      <c r="D22" s="98">
        <v>69091.520467836264</v>
      </c>
      <c r="E22" s="359">
        <v>92122.027290448343</v>
      </c>
    </row>
    <row r="23" spans="1:8" ht="14" x14ac:dyDescent="0.3">
      <c r="A23" s="91">
        <v>2015</v>
      </c>
      <c r="B23" s="98">
        <v>23013.5477582846</v>
      </c>
      <c r="C23" s="98">
        <v>46027.095516569199</v>
      </c>
      <c r="D23" s="98">
        <v>69040.643274853806</v>
      </c>
      <c r="E23" s="359">
        <v>92054.191033138399</v>
      </c>
    </row>
    <row r="24" spans="1:8" ht="14" x14ac:dyDescent="0.3">
      <c r="A24" s="91">
        <v>2016</v>
      </c>
      <c r="B24" s="98">
        <v>23209.746588693961</v>
      </c>
      <c r="C24" s="98">
        <v>46419.493177387922</v>
      </c>
      <c r="D24" s="98">
        <v>69629.239766081882</v>
      </c>
      <c r="E24" s="359">
        <v>92838.986354775843</v>
      </c>
    </row>
    <row r="25" spans="1:8" ht="14" x14ac:dyDescent="0.3">
      <c r="A25" s="91">
        <v>2017</v>
      </c>
      <c r="B25" s="98">
        <v>23762.280701754386</v>
      </c>
      <c r="C25" s="98">
        <v>47524.561403508771</v>
      </c>
      <c r="D25" s="98">
        <v>71286.84210526316</v>
      </c>
      <c r="E25" s="359">
        <v>95049.122807017542</v>
      </c>
    </row>
    <row r="26" spans="1:8" ht="14" x14ac:dyDescent="0.3">
      <c r="A26" s="91">
        <v>2018</v>
      </c>
      <c r="B26" s="98">
        <v>24323.001949317739</v>
      </c>
      <c r="C26" s="98">
        <v>48646.003898635478</v>
      </c>
      <c r="D26" s="98">
        <v>72969.005847953216</v>
      </c>
      <c r="E26" s="359">
        <v>97292.007797270955</v>
      </c>
    </row>
    <row r="27" spans="1:8" ht="14" x14ac:dyDescent="0.3">
      <c r="A27" s="91">
        <v>2019</v>
      </c>
      <c r="B27" s="98">
        <v>24776</v>
      </c>
      <c r="C27" s="98">
        <v>49552</v>
      </c>
      <c r="D27" s="98">
        <v>74328</v>
      </c>
      <c r="E27" s="360">
        <v>99104</v>
      </c>
    </row>
    <row r="28" spans="1:8" ht="14" x14ac:dyDescent="0.3">
      <c r="A28" s="91">
        <v>2020</v>
      </c>
      <c r="B28" s="98">
        <v>25157.407407407409</v>
      </c>
      <c r="C28" s="98">
        <v>50314.814814814818</v>
      </c>
      <c r="D28" s="98">
        <v>75472.222222222234</v>
      </c>
      <c r="E28" s="360">
        <v>100629.62962962964</v>
      </c>
      <c r="F28" s="273"/>
      <c r="G28" s="273"/>
      <c r="H28" s="273"/>
    </row>
    <row r="29" spans="1:8" ht="14" x14ac:dyDescent="0.3">
      <c r="A29" s="91">
        <v>2021</v>
      </c>
      <c r="B29" s="98">
        <f>(B4*264.877)/102.6</f>
        <v>25816.471734892788</v>
      </c>
      <c r="C29" s="98">
        <f>(C4*264.877)/102.6</f>
        <v>51632.943469785576</v>
      </c>
      <c r="D29" s="98">
        <f>(D4*264.877)/102.6</f>
        <v>77449.415204678371</v>
      </c>
      <c r="E29" s="360">
        <f>(E4*264.877)/102.6</f>
        <v>103265.88693957115</v>
      </c>
      <c r="F29" s="273"/>
      <c r="G29" s="273"/>
      <c r="H29" s="273"/>
    </row>
    <row r="30" spans="1:8" ht="14" x14ac:dyDescent="0.3">
      <c r="A30" s="91">
        <v>2022</v>
      </c>
      <c r="B30" s="98">
        <f>(B4*287.504)/102.6</f>
        <v>28021.832358674466</v>
      </c>
      <c r="C30" s="98">
        <f>(C4*287.504)/102.6</f>
        <v>56043.664717348933</v>
      </c>
      <c r="D30" s="98">
        <f>(D4*287.504)/102.6</f>
        <v>84065.497076023399</v>
      </c>
      <c r="E30" s="360">
        <f>(E4*287.504)/102.6</f>
        <v>112087.32943469787</v>
      </c>
      <c r="F30" s="273"/>
      <c r="G30" s="273"/>
      <c r="H30" s="273"/>
    </row>
    <row r="31" spans="1:8" ht="14.5" thickBot="1" x14ac:dyDescent="0.35">
      <c r="A31" s="272">
        <v>2023</v>
      </c>
      <c r="B31" s="99">
        <v>29419</v>
      </c>
      <c r="C31" s="99">
        <v>58837</v>
      </c>
      <c r="D31" s="99">
        <v>88256</v>
      </c>
      <c r="E31" s="400">
        <v>117675</v>
      </c>
      <c r="F31" s="273"/>
      <c r="G31" s="273"/>
      <c r="H31" s="273"/>
    </row>
    <row r="32" spans="1:8" x14ac:dyDescent="0.3">
      <c r="A32" s="100"/>
      <c r="B32" s="101"/>
      <c r="C32" s="101"/>
      <c r="D32" s="101"/>
      <c r="E32" s="101"/>
    </row>
    <row r="33" spans="1:5" ht="43.5" customHeight="1" x14ac:dyDescent="0.3">
      <c r="A33" s="489" t="s">
        <v>26</v>
      </c>
      <c r="B33" s="489"/>
      <c r="C33" s="489"/>
      <c r="D33" s="489"/>
      <c r="E33" s="489"/>
    </row>
    <row r="34" spans="1:5" x14ac:dyDescent="0.3">
      <c r="A34" s="10"/>
      <c r="B34" s="10"/>
      <c r="C34" s="10"/>
      <c r="D34" s="10"/>
      <c r="E34" s="10"/>
    </row>
    <row r="35" spans="1:5" x14ac:dyDescent="0.3">
      <c r="A35" s="10"/>
      <c r="B35" s="10"/>
      <c r="C35" s="10"/>
      <c r="D35" s="10"/>
      <c r="E35" s="10"/>
    </row>
  </sheetData>
  <mergeCells count="3">
    <mergeCell ref="A1:E1"/>
    <mergeCell ref="A2:E2"/>
    <mergeCell ref="A33:E33"/>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H59"/>
  <sheetViews>
    <sheetView tabSelected="1" zoomScaleNormal="100" zoomScaleSheetLayoutView="100" workbookViewId="0">
      <selection activeCell="K61" sqref="K61"/>
    </sheetView>
  </sheetViews>
  <sheetFormatPr defaultColWidth="21.54296875" defaultRowHeight="14" x14ac:dyDescent="0.25"/>
  <cols>
    <col min="1" max="1" width="2.54296875" style="11" customWidth="1"/>
    <col min="2" max="2" width="10.54296875" style="11" customWidth="1"/>
    <col min="3" max="4" width="31.90625" style="11" customWidth="1"/>
    <col min="5" max="16384" width="21.54296875" style="11"/>
  </cols>
  <sheetData>
    <row r="1" spans="2:5" ht="18" x14ac:dyDescent="0.25">
      <c r="B1" s="485" t="s">
        <v>27</v>
      </c>
      <c r="C1" s="485"/>
      <c r="D1" s="485"/>
      <c r="E1" s="35"/>
    </row>
    <row r="2" spans="2:5" ht="18" x14ac:dyDescent="0.25">
      <c r="B2" s="485" t="s">
        <v>28</v>
      </c>
      <c r="C2" s="485"/>
      <c r="D2" s="485"/>
      <c r="E2" s="35"/>
    </row>
    <row r="3" spans="2:5" ht="18.5" thickBot="1" x14ac:dyDescent="0.3">
      <c r="B3" s="102"/>
      <c r="C3" s="102"/>
      <c r="D3" s="102"/>
      <c r="E3" s="35"/>
    </row>
    <row r="4" spans="2:5" x14ac:dyDescent="0.25">
      <c r="B4" s="491"/>
      <c r="C4" s="493" t="s">
        <v>29</v>
      </c>
      <c r="D4" s="495" t="s">
        <v>30</v>
      </c>
    </row>
    <row r="5" spans="2:5" x14ac:dyDescent="0.25">
      <c r="B5" s="492"/>
      <c r="C5" s="494"/>
      <c r="D5" s="496"/>
    </row>
    <row r="6" spans="2:5" ht="14.5" thickBot="1" x14ac:dyDescent="0.3">
      <c r="B6" s="492"/>
      <c r="C6" s="494"/>
      <c r="D6" s="496"/>
    </row>
    <row r="7" spans="2:5" x14ac:dyDescent="0.25">
      <c r="B7" s="103">
        <v>1920</v>
      </c>
      <c r="C7" s="104">
        <v>35</v>
      </c>
      <c r="D7" s="105"/>
      <c r="E7" s="12"/>
    </row>
    <row r="8" spans="2:5" x14ac:dyDescent="0.25">
      <c r="B8" s="106">
        <v>1930</v>
      </c>
      <c r="C8" s="62">
        <v>40.9</v>
      </c>
      <c r="D8" s="107"/>
      <c r="E8" s="12"/>
    </row>
    <row r="9" spans="2:5" x14ac:dyDescent="0.25">
      <c r="B9" s="106">
        <v>1940</v>
      </c>
      <c r="C9" s="62">
        <v>36.9</v>
      </c>
      <c r="D9" s="107"/>
      <c r="E9" s="12"/>
    </row>
    <row r="10" spans="2:5" x14ac:dyDescent="0.25">
      <c r="B10" s="106">
        <v>1950</v>
      </c>
      <c r="C10" s="62">
        <v>61.8</v>
      </c>
      <c r="D10" s="107"/>
      <c r="E10" s="12"/>
    </row>
    <row r="11" spans="2:5" x14ac:dyDescent="0.25">
      <c r="B11" s="106">
        <v>1960</v>
      </c>
      <c r="C11" s="62">
        <v>78.3</v>
      </c>
      <c r="D11" s="107"/>
      <c r="E11" s="12"/>
    </row>
    <row r="12" spans="2:5" x14ac:dyDescent="0.25">
      <c r="B12" s="106">
        <v>1970</v>
      </c>
      <c r="C12" s="62">
        <v>90.5</v>
      </c>
      <c r="D12" s="107"/>
      <c r="E12" s="12"/>
    </row>
    <row r="13" spans="2:5" x14ac:dyDescent="0.25">
      <c r="B13" s="106">
        <v>1980</v>
      </c>
      <c r="C13" s="62">
        <v>92.9</v>
      </c>
      <c r="D13" s="107"/>
      <c r="E13" s="12"/>
    </row>
    <row r="14" spans="2:5" x14ac:dyDescent="0.25">
      <c r="B14" s="106">
        <v>1990</v>
      </c>
      <c r="C14" s="62">
        <v>94.8</v>
      </c>
      <c r="D14" s="107">
        <v>93.3</v>
      </c>
      <c r="E14" s="12"/>
    </row>
    <row r="15" spans="2:5" x14ac:dyDescent="0.25">
      <c r="B15" s="106">
        <v>2000</v>
      </c>
      <c r="C15" s="62">
        <v>97.6</v>
      </c>
      <c r="D15" s="107">
        <v>94.4</v>
      </c>
      <c r="E15" s="12"/>
    </row>
    <row r="16" spans="2:5" x14ac:dyDescent="0.25">
      <c r="B16" s="106">
        <v>2001</v>
      </c>
      <c r="C16" s="62">
        <v>96.9</v>
      </c>
      <c r="D16" s="107">
        <v>94.9</v>
      </c>
      <c r="E16" s="12"/>
    </row>
    <row r="17" spans="2:5" x14ac:dyDescent="0.25">
      <c r="B17" s="106">
        <v>2002</v>
      </c>
      <c r="C17" s="62">
        <v>96.6</v>
      </c>
      <c r="D17" s="107">
        <v>95.3</v>
      </c>
      <c r="E17" s="12"/>
    </row>
    <row r="18" spans="2:5" x14ac:dyDescent="0.25">
      <c r="B18" s="106">
        <v>2003</v>
      </c>
      <c r="C18" s="62">
        <v>96.2</v>
      </c>
      <c r="D18" s="107">
        <v>95.1</v>
      </c>
      <c r="E18" s="12"/>
    </row>
    <row r="19" spans="2:5" x14ac:dyDescent="0.25">
      <c r="B19" s="106">
        <v>2004</v>
      </c>
      <c r="C19" s="62">
        <v>95.7</v>
      </c>
      <c r="D19" s="107">
        <v>93.8</v>
      </c>
      <c r="E19" s="12"/>
    </row>
    <row r="20" spans="2:5" x14ac:dyDescent="0.25">
      <c r="B20" s="106">
        <v>2005</v>
      </c>
      <c r="C20" s="62">
        <v>94.8</v>
      </c>
      <c r="D20" s="107">
        <v>93.1</v>
      </c>
      <c r="E20" s="12"/>
    </row>
    <row r="21" spans="2:5" x14ac:dyDescent="0.25">
      <c r="B21" s="106">
        <v>2006</v>
      </c>
      <c r="C21" s="62">
        <v>94.1</v>
      </c>
      <c r="D21" s="107">
        <v>93.6</v>
      </c>
      <c r="E21" s="12"/>
    </row>
    <row r="22" spans="2:5" x14ac:dyDescent="0.25">
      <c r="B22" s="106">
        <v>2007</v>
      </c>
      <c r="C22" s="62">
        <v>94.6</v>
      </c>
      <c r="D22" s="107">
        <v>94.8</v>
      </c>
      <c r="E22" s="12"/>
    </row>
    <row r="23" spans="2:5" ht="16" x14ac:dyDescent="0.25">
      <c r="B23" s="108" t="s">
        <v>31</v>
      </c>
      <c r="C23" s="62">
        <v>98.2</v>
      </c>
      <c r="D23" s="107">
        <v>95.2</v>
      </c>
      <c r="E23" s="12"/>
    </row>
    <row r="24" spans="2:5" x14ac:dyDescent="0.25">
      <c r="B24" s="106">
        <v>2009</v>
      </c>
      <c r="C24" s="62">
        <v>97.7</v>
      </c>
      <c r="D24" s="107">
        <v>95.7</v>
      </c>
      <c r="E24" s="12"/>
    </row>
    <row r="25" spans="2:5" x14ac:dyDescent="0.25">
      <c r="B25" s="106">
        <v>2010</v>
      </c>
      <c r="C25" s="62">
        <v>97.5</v>
      </c>
      <c r="D25" s="107">
        <v>95.8</v>
      </c>
      <c r="E25" s="12"/>
    </row>
    <row r="26" spans="2:5" x14ac:dyDescent="0.25">
      <c r="B26" s="106">
        <v>2011</v>
      </c>
      <c r="C26" s="62">
        <f>100-2.6</f>
        <v>97.4</v>
      </c>
      <c r="D26" s="107">
        <v>95.7</v>
      </c>
      <c r="E26" s="12"/>
    </row>
    <row r="27" spans="2:5" x14ac:dyDescent="0.25">
      <c r="B27" s="106">
        <v>2012</v>
      </c>
      <c r="C27" s="62">
        <v>97.4</v>
      </c>
      <c r="D27" s="107">
        <v>95.9</v>
      </c>
      <c r="E27" s="12"/>
    </row>
    <row r="28" spans="2:5" x14ac:dyDescent="0.25">
      <c r="B28" s="106">
        <v>2013</v>
      </c>
      <c r="C28" s="62">
        <v>97.7</v>
      </c>
      <c r="D28" s="107">
        <v>95.9</v>
      </c>
      <c r="E28" s="12"/>
    </row>
    <row r="29" spans="2:5" x14ac:dyDescent="0.25">
      <c r="B29" s="106">
        <v>2014</v>
      </c>
      <c r="C29" s="62">
        <v>97.6</v>
      </c>
      <c r="D29" s="107">
        <v>96.1</v>
      </c>
      <c r="E29" s="12"/>
    </row>
    <row r="30" spans="2:5" x14ac:dyDescent="0.25">
      <c r="B30" s="109">
        <v>2015</v>
      </c>
      <c r="C30" s="62">
        <v>97.4</v>
      </c>
      <c r="D30" s="107">
        <v>96.3</v>
      </c>
    </row>
    <row r="31" spans="2:5" x14ac:dyDescent="0.25">
      <c r="B31" s="109">
        <v>2016</v>
      </c>
      <c r="C31" s="62">
        <v>97</v>
      </c>
      <c r="D31" s="107">
        <v>96.4</v>
      </c>
    </row>
    <row r="32" spans="2:5" x14ac:dyDescent="0.25">
      <c r="B32" s="109">
        <v>2017</v>
      </c>
      <c r="C32" s="62">
        <v>98.5</v>
      </c>
      <c r="D32" s="107">
        <v>96.1</v>
      </c>
    </row>
    <row r="33" spans="2:8" x14ac:dyDescent="0.25">
      <c r="B33" s="109">
        <v>2018</v>
      </c>
      <c r="C33" s="62">
        <v>98.5</v>
      </c>
      <c r="D33" s="107">
        <v>96.1</v>
      </c>
    </row>
    <row r="34" spans="2:8" x14ac:dyDescent="0.25">
      <c r="B34" s="109">
        <v>2019</v>
      </c>
      <c r="C34" s="62">
        <v>99</v>
      </c>
      <c r="D34" s="107">
        <v>96.1</v>
      </c>
    </row>
    <row r="35" spans="2:8" ht="16" x14ac:dyDescent="0.25">
      <c r="B35" s="109">
        <v>2020</v>
      </c>
      <c r="C35" s="62" t="s">
        <v>32</v>
      </c>
      <c r="D35" s="107">
        <v>97.4</v>
      </c>
    </row>
    <row r="36" spans="2:8" x14ac:dyDescent="0.25">
      <c r="B36" s="109">
        <v>2021</v>
      </c>
      <c r="C36" s="143">
        <v>99.1</v>
      </c>
      <c r="D36" s="107">
        <v>97</v>
      </c>
    </row>
    <row r="37" spans="2:8" x14ac:dyDescent="0.25">
      <c r="B37" s="109">
        <v>2022</v>
      </c>
      <c r="C37" s="401">
        <v>99.050980392156859</v>
      </c>
      <c r="D37" s="107">
        <v>96.9</v>
      </c>
    </row>
    <row r="38" spans="2:8" ht="16.5" thickBot="1" x14ac:dyDescent="0.3">
      <c r="B38" s="110">
        <v>2023</v>
      </c>
      <c r="C38" s="111" t="s">
        <v>33</v>
      </c>
      <c r="D38" s="112">
        <v>96.6</v>
      </c>
    </row>
    <row r="39" spans="2:8" x14ac:dyDescent="0.25">
      <c r="B39" s="113"/>
      <c r="C39" s="114"/>
      <c r="D39" s="115"/>
      <c r="E39" s="7"/>
      <c r="F39" s="7"/>
      <c r="G39" s="7"/>
      <c r="H39" s="7"/>
    </row>
    <row r="40" spans="2:8" x14ac:dyDescent="0.25">
      <c r="B40" s="7"/>
      <c r="C40" s="7"/>
      <c r="D40" s="7"/>
      <c r="E40" s="7"/>
      <c r="F40" s="7"/>
      <c r="G40" s="7"/>
      <c r="H40" s="7"/>
    </row>
    <row r="41" spans="2:8" x14ac:dyDescent="0.25">
      <c r="B41" s="7"/>
      <c r="C41" s="7"/>
      <c r="D41" s="7"/>
      <c r="E41" s="7"/>
      <c r="F41" s="7"/>
      <c r="G41" s="7"/>
      <c r="H41" s="7"/>
    </row>
    <row r="42" spans="2:8" x14ac:dyDescent="0.25">
      <c r="B42" s="7"/>
      <c r="C42" s="7"/>
      <c r="D42" s="7"/>
    </row>
    <row r="43" spans="2:8" x14ac:dyDescent="0.25">
      <c r="B43" s="7"/>
      <c r="C43" s="7"/>
      <c r="D43" s="7"/>
    </row>
    <row r="57" spans="2:4" x14ac:dyDescent="0.25">
      <c r="B57" s="13"/>
    </row>
    <row r="58" spans="2:4" x14ac:dyDescent="0.25">
      <c r="B58" s="13"/>
    </row>
    <row r="59" spans="2:4" x14ac:dyDescent="0.25">
      <c r="B59" s="490"/>
      <c r="C59" s="490"/>
      <c r="D59" s="490"/>
    </row>
  </sheetData>
  <mergeCells count="6">
    <mergeCell ref="B59:D59"/>
    <mergeCell ref="B1:D1"/>
    <mergeCell ref="B2:D2"/>
    <mergeCell ref="B4:B6"/>
    <mergeCell ref="C4:C6"/>
    <mergeCell ref="D4:D6"/>
  </mergeCells>
  <printOptions horizontalCentered="1"/>
  <pageMargins left="0.7" right="0.7" top="0.75" bottom="0.75" header="0.3" footer="0.3"/>
  <pageSetup orientation="portrait" r:id="rId1"/>
  <headerFooter alignWithMargins="0"/>
  <ignoredErrors>
    <ignoredError sqref="B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B6"/>
  <sheetViews>
    <sheetView tabSelected="1" zoomScale="160" zoomScaleNormal="160" workbookViewId="0">
      <selection activeCell="K61" sqref="K61"/>
    </sheetView>
  </sheetViews>
  <sheetFormatPr defaultRowHeight="12.5" x14ac:dyDescent="0.25"/>
  <cols>
    <col min="1" max="1" width="3.453125" customWidth="1"/>
    <col min="2" max="2" width="82.453125" customWidth="1"/>
  </cols>
  <sheetData>
    <row r="2" spans="1:2" ht="39" x14ac:dyDescent="0.25">
      <c r="A2" s="228">
        <v>1</v>
      </c>
      <c r="B2" s="208" t="s">
        <v>296</v>
      </c>
    </row>
    <row r="3" spans="1:2" ht="26" x14ac:dyDescent="0.25">
      <c r="A3" s="228">
        <v>2</v>
      </c>
      <c r="B3" s="208" t="s">
        <v>297</v>
      </c>
    </row>
    <row r="4" spans="1:2" ht="117" x14ac:dyDescent="0.25">
      <c r="A4" s="228">
        <v>3</v>
      </c>
      <c r="B4" s="209" t="s">
        <v>34</v>
      </c>
    </row>
    <row r="5" spans="1:2" ht="16" x14ac:dyDescent="0.25">
      <c r="A5" s="228">
        <v>4</v>
      </c>
      <c r="B5" s="209" t="s">
        <v>35</v>
      </c>
    </row>
    <row r="6" spans="1:2" ht="18" customHeight="1" x14ac:dyDescent="0.25">
      <c r="A6" s="228">
        <v>5</v>
      </c>
      <c r="B6" s="208" t="s">
        <v>295</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K31"/>
  <sheetViews>
    <sheetView tabSelected="1" topLeftCell="A10" zoomScale="108" zoomScaleNormal="130" zoomScaleSheetLayoutView="100" workbookViewId="0">
      <selection activeCell="K61" sqref="K61"/>
    </sheetView>
  </sheetViews>
  <sheetFormatPr defaultColWidth="9.08984375" defaultRowHeight="14" x14ac:dyDescent="0.3"/>
  <cols>
    <col min="1" max="1" width="22.54296875" style="3" customWidth="1"/>
    <col min="2" max="3" width="10.54296875" style="3" hidden="1" customWidth="1"/>
    <col min="4" max="5" width="11.453125" style="3" hidden="1" customWidth="1"/>
    <col min="6" max="11" width="10.90625" style="3" customWidth="1"/>
    <col min="12" max="16384" width="9.08984375" style="3"/>
  </cols>
  <sheetData>
    <row r="1" spans="1:11" ht="18.75" customHeight="1" x14ac:dyDescent="0.35">
      <c r="A1" s="486" t="s">
        <v>36</v>
      </c>
      <c r="B1" s="486"/>
      <c r="C1" s="486"/>
      <c r="D1" s="486"/>
      <c r="E1" s="486"/>
      <c r="F1" s="486"/>
      <c r="G1" s="486"/>
      <c r="H1" s="486"/>
      <c r="I1" s="486"/>
      <c r="J1" s="486"/>
    </row>
    <row r="2" spans="1:11" ht="18.75" customHeight="1" x14ac:dyDescent="0.35">
      <c r="A2" s="486" t="s">
        <v>37</v>
      </c>
      <c r="B2" s="486"/>
      <c r="C2" s="486"/>
      <c r="D2" s="486"/>
      <c r="E2" s="486"/>
      <c r="F2" s="486"/>
      <c r="G2" s="486"/>
      <c r="H2" s="486"/>
      <c r="I2" s="486"/>
      <c r="J2" s="486"/>
    </row>
    <row r="3" spans="1:11" ht="18.75" customHeight="1" x14ac:dyDescent="0.35">
      <c r="A3" s="486" t="s">
        <v>38</v>
      </c>
      <c r="B3" s="486"/>
      <c r="C3" s="486"/>
      <c r="D3" s="486"/>
      <c r="E3" s="486"/>
      <c r="F3" s="486"/>
      <c r="G3" s="486"/>
      <c r="H3" s="486"/>
      <c r="I3" s="486"/>
      <c r="J3" s="486"/>
    </row>
    <row r="4" spans="1:11" ht="15.75" customHeight="1" thickBot="1" x14ac:dyDescent="0.35">
      <c r="A4" s="497"/>
      <c r="B4" s="497"/>
      <c r="C4" s="497"/>
      <c r="D4" s="36"/>
      <c r="E4" s="36"/>
      <c r="F4" s="36"/>
      <c r="G4" s="36"/>
      <c r="H4" s="36"/>
      <c r="I4" s="36"/>
      <c r="J4" s="36"/>
    </row>
    <row r="5" spans="1:11" x14ac:dyDescent="0.3">
      <c r="A5" s="116" t="s">
        <v>39</v>
      </c>
      <c r="B5" s="117">
        <v>2013</v>
      </c>
      <c r="C5" s="117">
        <v>2014</v>
      </c>
      <c r="D5" s="117">
        <v>2015</v>
      </c>
      <c r="E5" s="117">
        <v>2016</v>
      </c>
      <c r="F5" s="117">
        <v>2018</v>
      </c>
      <c r="G5" s="117">
        <v>2019</v>
      </c>
      <c r="H5" s="117">
        <v>2020</v>
      </c>
      <c r="I5" s="239">
        <v>2021</v>
      </c>
      <c r="J5" s="239">
        <v>2022</v>
      </c>
      <c r="K5" s="118">
        <v>2023</v>
      </c>
    </row>
    <row r="6" spans="1:11" x14ac:dyDescent="0.3">
      <c r="A6" s="59" t="s">
        <v>40</v>
      </c>
      <c r="B6" s="119"/>
      <c r="C6" s="119"/>
      <c r="D6" s="119"/>
      <c r="E6" s="119"/>
      <c r="F6" s="119"/>
      <c r="G6" s="119"/>
      <c r="H6" s="119"/>
      <c r="I6" s="119"/>
      <c r="J6" s="119"/>
      <c r="K6" s="362"/>
    </row>
    <row r="7" spans="1:11" x14ac:dyDescent="0.3">
      <c r="A7" s="120" t="s">
        <v>41</v>
      </c>
      <c r="B7" s="73">
        <v>94</v>
      </c>
      <c r="C7" s="73">
        <v>94.2</v>
      </c>
      <c r="D7" s="73">
        <v>94.6</v>
      </c>
      <c r="E7" s="73">
        <v>94.6</v>
      </c>
      <c r="F7" s="73">
        <v>94.3</v>
      </c>
      <c r="G7" s="73">
        <v>94.3</v>
      </c>
      <c r="H7" s="73">
        <v>96.236666666666665</v>
      </c>
      <c r="I7" s="73">
        <v>95.8</v>
      </c>
      <c r="J7" s="73">
        <v>95.863333333333344</v>
      </c>
      <c r="K7" s="74">
        <v>95.44</v>
      </c>
    </row>
    <row r="8" spans="1:11" x14ac:dyDescent="0.3">
      <c r="A8" s="121" t="s">
        <v>42</v>
      </c>
      <c r="B8" s="73">
        <v>96.693333333333328</v>
      </c>
      <c r="C8" s="73">
        <v>96.79</v>
      </c>
      <c r="D8" s="73">
        <v>96.9</v>
      </c>
      <c r="E8" s="73">
        <v>97</v>
      </c>
      <c r="F8" s="73">
        <v>96.7</v>
      </c>
      <c r="G8" s="73">
        <v>96.7</v>
      </c>
      <c r="H8" s="73">
        <v>97.896666666666661</v>
      </c>
      <c r="I8" s="73">
        <v>97.5</v>
      </c>
      <c r="J8" s="73">
        <v>97.34666666666665</v>
      </c>
      <c r="K8" s="74">
        <v>97.06</v>
      </c>
    </row>
    <row r="9" spans="1:11" x14ac:dyDescent="0.3">
      <c r="A9" s="121" t="s">
        <v>43</v>
      </c>
      <c r="B9" s="73">
        <v>96.75</v>
      </c>
      <c r="C9" s="73">
        <v>97.083333333333329</v>
      </c>
      <c r="D9" s="73">
        <v>97.4</v>
      </c>
      <c r="E9" s="73">
        <v>97.3</v>
      </c>
      <c r="F9" s="73">
        <v>97.3</v>
      </c>
      <c r="G9" s="73">
        <v>97.1</v>
      </c>
      <c r="H9" s="73">
        <v>97.926666666666662</v>
      </c>
      <c r="I9" s="73">
        <v>97.7</v>
      </c>
      <c r="J9" s="73">
        <v>97.24666666666667</v>
      </c>
      <c r="K9" s="74">
        <v>97.29</v>
      </c>
    </row>
    <row r="10" spans="1:11" x14ac:dyDescent="0.3">
      <c r="A10" s="122" t="s">
        <v>44</v>
      </c>
      <c r="B10" s="70">
        <v>95.763333333333321</v>
      </c>
      <c r="C10" s="70">
        <v>96.39</v>
      </c>
      <c r="D10" s="70">
        <v>96.9</v>
      </c>
      <c r="E10" s="70">
        <v>96.2</v>
      </c>
      <c r="F10" s="70">
        <v>96.5</v>
      </c>
      <c r="G10" s="70">
        <v>96.3</v>
      </c>
      <c r="H10" s="70">
        <v>97.286666666666676</v>
      </c>
      <c r="I10" s="70">
        <v>97</v>
      </c>
      <c r="J10" s="70">
        <v>96.96</v>
      </c>
      <c r="K10" s="123">
        <v>95.68</v>
      </c>
    </row>
    <row r="11" spans="1:11" x14ac:dyDescent="0.3">
      <c r="A11" s="59" t="s">
        <v>45</v>
      </c>
      <c r="B11" s="73"/>
      <c r="C11" s="73"/>
      <c r="D11" s="73"/>
      <c r="E11" s="73"/>
      <c r="F11" s="73"/>
      <c r="G11" s="73"/>
      <c r="H11" s="73"/>
      <c r="I11" s="73"/>
      <c r="J11" s="73"/>
      <c r="K11" s="363"/>
    </row>
    <row r="12" spans="1:11" x14ac:dyDescent="0.3">
      <c r="A12" s="124" t="s">
        <v>46</v>
      </c>
      <c r="B12" s="73">
        <v>93.8</v>
      </c>
      <c r="C12" s="73">
        <v>94.59333333333332</v>
      </c>
      <c r="D12" s="73">
        <v>95.5</v>
      </c>
      <c r="E12" s="73">
        <v>95</v>
      </c>
      <c r="F12" s="73">
        <v>95.9</v>
      </c>
      <c r="G12" s="73">
        <v>95.5</v>
      </c>
      <c r="H12" s="73">
        <v>97.5</v>
      </c>
      <c r="I12" s="73">
        <v>96.6</v>
      </c>
      <c r="J12" s="73">
        <v>97.06</v>
      </c>
      <c r="K12" s="74">
        <v>96.9</v>
      </c>
    </row>
    <row r="13" spans="1:11" x14ac:dyDescent="0.3">
      <c r="A13" s="124" t="s">
        <v>47</v>
      </c>
      <c r="B13" s="73">
        <v>95.589999999999989</v>
      </c>
      <c r="C13" s="73">
        <v>95.88666666666667</v>
      </c>
      <c r="D13" s="73">
        <v>96.2</v>
      </c>
      <c r="E13" s="73">
        <v>96.3</v>
      </c>
      <c r="F13" s="73">
        <v>96.1</v>
      </c>
      <c r="G13" s="73">
        <v>96.2</v>
      </c>
      <c r="H13" s="73">
        <v>97.4</v>
      </c>
      <c r="I13" s="73">
        <v>97.2</v>
      </c>
      <c r="J13" s="73">
        <v>96.943333333333342</v>
      </c>
      <c r="K13" s="74">
        <v>96.67</v>
      </c>
    </row>
    <row r="14" spans="1:11" x14ac:dyDescent="0.3">
      <c r="A14" s="124" t="s">
        <v>48</v>
      </c>
      <c r="B14" s="73">
        <v>96.55</v>
      </c>
      <c r="C14" s="73">
        <v>96.543333333333337</v>
      </c>
      <c r="D14" s="73">
        <v>96.9</v>
      </c>
      <c r="E14" s="73">
        <v>96.8</v>
      </c>
      <c r="F14" s="73">
        <v>96.4</v>
      </c>
      <c r="G14" s="73">
        <v>95.6</v>
      </c>
      <c r="H14" s="73">
        <v>97.3</v>
      </c>
      <c r="I14" s="73">
        <v>97</v>
      </c>
      <c r="J14" s="73">
        <v>96.589999999999989</v>
      </c>
      <c r="K14" s="74">
        <v>96.44</v>
      </c>
    </row>
    <row r="15" spans="1:11" x14ac:dyDescent="0.3">
      <c r="A15" s="124" t="s">
        <v>49</v>
      </c>
      <c r="B15" s="73">
        <v>96.356666666666669</v>
      </c>
      <c r="C15" s="73">
        <v>96.36333333333333</v>
      </c>
      <c r="D15" s="73">
        <v>96.7</v>
      </c>
      <c r="E15" s="73">
        <v>96.7</v>
      </c>
      <c r="F15" s="73">
        <v>96.3</v>
      </c>
      <c r="G15" s="73">
        <v>95.9</v>
      </c>
      <c r="H15" s="73">
        <v>97.5</v>
      </c>
      <c r="I15" s="73">
        <v>96.9</v>
      </c>
      <c r="J15" s="73">
        <v>96.889999999999986</v>
      </c>
      <c r="K15" s="74">
        <v>97.2</v>
      </c>
    </row>
    <row r="16" spans="1:11" x14ac:dyDescent="0.3">
      <c r="A16" s="124" t="s">
        <v>50</v>
      </c>
      <c r="B16" s="73">
        <v>97.063333333333333</v>
      </c>
      <c r="C16" s="73">
        <v>97.086666666666659</v>
      </c>
      <c r="D16" s="73">
        <v>97.1</v>
      </c>
      <c r="E16" s="73">
        <v>96.9</v>
      </c>
      <c r="F16" s="73">
        <v>96.5</v>
      </c>
      <c r="G16" s="73">
        <v>96.5</v>
      </c>
      <c r="H16" s="73">
        <v>97.4</v>
      </c>
      <c r="I16" s="73">
        <v>96.9</v>
      </c>
      <c r="J16" s="73">
        <v>97.096666666666678</v>
      </c>
      <c r="K16" s="74">
        <v>96.79</v>
      </c>
    </row>
    <row r="17" spans="1:11" x14ac:dyDescent="0.3">
      <c r="A17" s="125" t="s">
        <v>51</v>
      </c>
      <c r="B17" s="70">
        <v>96.600000000000009</v>
      </c>
      <c r="C17" s="70">
        <v>96.553333333333342</v>
      </c>
      <c r="D17" s="70">
        <v>96.2</v>
      </c>
      <c r="E17" s="70">
        <v>96.4</v>
      </c>
      <c r="F17" s="70">
        <v>95.9</v>
      </c>
      <c r="G17" s="70">
        <v>95.8</v>
      </c>
      <c r="H17" s="70">
        <v>97.3</v>
      </c>
      <c r="I17" s="70">
        <v>96.7</v>
      </c>
      <c r="J17" s="70">
        <v>96.726666666666674</v>
      </c>
      <c r="K17" s="123">
        <v>95.99</v>
      </c>
    </row>
    <row r="18" spans="1:11" x14ac:dyDescent="0.3">
      <c r="A18" s="59" t="s">
        <v>52</v>
      </c>
      <c r="B18" s="73"/>
      <c r="C18" s="73"/>
      <c r="D18" s="73"/>
      <c r="E18" s="73"/>
      <c r="F18" s="73"/>
      <c r="G18" s="73"/>
      <c r="H18" s="73"/>
      <c r="I18" s="73"/>
      <c r="J18" s="73"/>
      <c r="K18" s="363"/>
    </row>
    <row r="19" spans="1:11" x14ac:dyDescent="0.3">
      <c r="A19" s="126" t="s">
        <v>53</v>
      </c>
      <c r="B19" s="73">
        <v>96.4</v>
      </c>
      <c r="C19" s="73">
        <v>96.55</v>
      </c>
      <c r="D19" s="73">
        <v>96.8</v>
      </c>
      <c r="E19" s="73">
        <v>96.7</v>
      </c>
      <c r="F19" s="73">
        <v>96.5</v>
      </c>
      <c r="G19" s="73">
        <v>96.4</v>
      </c>
      <c r="H19" s="73">
        <v>97.6</v>
      </c>
      <c r="I19" s="73">
        <v>97.2</v>
      </c>
      <c r="J19" s="73">
        <v>97.1</v>
      </c>
      <c r="K19" s="74">
        <v>96.9</v>
      </c>
    </row>
    <row r="20" spans="1:11" x14ac:dyDescent="0.3">
      <c r="A20" s="126" t="s">
        <v>54</v>
      </c>
      <c r="B20" s="73">
        <v>93</v>
      </c>
      <c r="C20" s="73">
        <v>93.726666666666674</v>
      </c>
      <c r="D20" s="73">
        <v>94.1</v>
      </c>
      <c r="E20" s="73">
        <v>94.7</v>
      </c>
      <c r="F20" s="73">
        <v>94.2</v>
      </c>
      <c r="G20" s="73">
        <v>94.7</v>
      </c>
      <c r="H20" s="73">
        <v>96.5</v>
      </c>
      <c r="I20" s="73">
        <v>96.2</v>
      </c>
      <c r="J20" s="73">
        <v>96.2</v>
      </c>
      <c r="K20" s="74">
        <v>95.54</v>
      </c>
    </row>
    <row r="21" spans="1:11" x14ac:dyDescent="0.3">
      <c r="A21" s="127" t="s">
        <v>55</v>
      </c>
      <c r="B21" s="70">
        <v>93.1</v>
      </c>
      <c r="C21" s="70">
        <v>93.536666666666676</v>
      </c>
      <c r="D21" s="128">
        <v>94.7</v>
      </c>
      <c r="E21" s="128">
        <v>94.7</v>
      </c>
      <c r="F21" s="128">
        <v>94.4</v>
      </c>
      <c r="G21" s="128">
        <v>94.2</v>
      </c>
      <c r="H21" s="128">
        <v>96.3</v>
      </c>
      <c r="I21" s="128">
        <v>95.6</v>
      </c>
      <c r="J21" s="128">
        <v>95.3</v>
      </c>
      <c r="K21" s="123">
        <v>94.86</v>
      </c>
    </row>
    <row r="22" spans="1:11" ht="14.5" thickBot="1" x14ac:dyDescent="0.35">
      <c r="A22" s="129" t="s">
        <v>56</v>
      </c>
      <c r="B22" s="130">
        <v>95.9</v>
      </c>
      <c r="C22" s="130">
        <v>96.12</v>
      </c>
      <c r="D22" s="130">
        <v>96.3</v>
      </c>
      <c r="E22" s="130">
        <v>96.4</v>
      </c>
      <c r="F22" s="130">
        <v>96.1</v>
      </c>
      <c r="G22" s="130">
        <v>96.1</v>
      </c>
      <c r="H22" s="130">
        <v>97.4</v>
      </c>
      <c r="I22" s="130">
        <v>97</v>
      </c>
      <c r="J22" s="130">
        <v>96.9</v>
      </c>
      <c r="K22" s="369">
        <v>96.6</v>
      </c>
    </row>
    <row r="23" spans="1:11" x14ac:dyDescent="0.3">
      <c r="A23" s="131"/>
      <c r="B23" s="66"/>
      <c r="C23" s="66"/>
      <c r="D23" s="66"/>
      <c r="E23" s="66"/>
      <c r="F23" s="66"/>
      <c r="G23" s="66"/>
      <c r="H23" s="66"/>
      <c r="I23" s="36"/>
    </row>
    <row r="24" spans="1:11" ht="27" customHeight="1" x14ac:dyDescent="0.3">
      <c r="A24" s="488" t="s">
        <v>312</v>
      </c>
      <c r="B24" s="488"/>
      <c r="C24" s="488"/>
      <c r="D24" s="488"/>
      <c r="E24" s="488"/>
      <c r="F24" s="488"/>
      <c r="G24" s="488"/>
      <c r="H24" s="488"/>
      <c r="I24" s="488"/>
    </row>
    <row r="25" spans="1:11" ht="15" customHeight="1" x14ac:dyDescent="0.3">
      <c r="A25" s="488" t="s">
        <v>57</v>
      </c>
      <c r="B25" s="488"/>
      <c r="C25" s="488"/>
      <c r="D25" s="488"/>
      <c r="E25" s="488"/>
      <c r="F25" s="488"/>
      <c r="G25" s="488"/>
      <c r="H25" s="488"/>
      <c r="I25" s="488"/>
    </row>
    <row r="29" spans="1:11" ht="15" customHeight="1" x14ac:dyDescent="0.3">
      <c r="B29" s="8"/>
      <c r="C29" s="8"/>
      <c r="D29" s="8"/>
      <c r="E29" s="8"/>
      <c r="F29" s="8"/>
      <c r="G29" s="8"/>
      <c r="H29" s="8"/>
      <c r="I29" s="8"/>
    </row>
    <row r="30" spans="1:11" x14ac:dyDescent="0.3">
      <c r="A30" s="8"/>
      <c r="B30" s="8"/>
      <c r="C30" s="8"/>
      <c r="D30" s="8"/>
      <c r="E30" s="8"/>
      <c r="F30" s="8"/>
      <c r="G30" s="8"/>
      <c r="H30" s="8"/>
      <c r="I30" s="8"/>
    </row>
    <row r="31" spans="1:11" x14ac:dyDescent="0.3">
      <c r="A31" s="8"/>
      <c r="B31" s="8"/>
      <c r="C31" s="8"/>
      <c r="D31" s="8"/>
      <c r="E31" s="8"/>
      <c r="F31" s="8"/>
      <c r="G31" s="8"/>
      <c r="H31" s="8"/>
      <c r="I31" s="8"/>
    </row>
  </sheetData>
  <mergeCells count="6">
    <mergeCell ref="A25:I25"/>
    <mergeCell ref="A4:C4"/>
    <mergeCell ref="A24:I24"/>
    <mergeCell ref="A1:J1"/>
    <mergeCell ref="A2:J2"/>
    <mergeCell ref="A3:J3"/>
  </mergeCells>
  <printOptions horizontalCentered="1"/>
  <pageMargins left="0.7" right="0.7" top="0.75" bottom="0.75" header="0.3" footer="0.3"/>
  <pageSetup orientation="portrait" r:id="rId1"/>
  <headerFooter alignWithMargins="0"/>
  <ignoredErrors>
    <ignoredError sqref="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K63"/>
  <sheetViews>
    <sheetView tabSelected="1" zoomScaleNormal="100" zoomScaleSheetLayoutView="100" zoomScalePageLayoutView="30" workbookViewId="0">
      <selection activeCell="K61" sqref="K61"/>
    </sheetView>
  </sheetViews>
  <sheetFormatPr defaultColWidth="9.54296875" defaultRowHeight="14" x14ac:dyDescent="0.25"/>
  <cols>
    <col min="1" max="1" width="23.54296875" style="11" customWidth="1"/>
    <col min="2" max="5" width="15.08984375" style="11" hidden="1" customWidth="1"/>
    <col min="6" max="11" width="13.90625" style="11" customWidth="1"/>
    <col min="12" max="16384" width="9.54296875" style="11"/>
  </cols>
  <sheetData>
    <row r="1" spans="1:11" ht="18.75" customHeight="1" x14ac:dyDescent="0.25">
      <c r="A1" s="500" t="s">
        <v>58</v>
      </c>
      <c r="B1" s="500"/>
      <c r="C1" s="500"/>
      <c r="D1" s="500"/>
      <c r="E1" s="500"/>
      <c r="F1" s="500"/>
      <c r="G1" s="500"/>
      <c r="H1" s="500"/>
      <c r="I1" s="500"/>
      <c r="J1" s="500"/>
    </row>
    <row r="2" spans="1:11" ht="18.75" customHeight="1" x14ac:dyDescent="0.25">
      <c r="A2" s="485" t="s">
        <v>282</v>
      </c>
      <c r="B2" s="485"/>
      <c r="C2" s="485"/>
      <c r="D2" s="485"/>
      <c r="E2" s="485"/>
      <c r="F2" s="485"/>
      <c r="G2" s="485"/>
      <c r="H2" s="485"/>
      <c r="I2" s="485"/>
      <c r="J2" s="485"/>
    </row>
    <row r="3" spans="1:11" ht="18.75" customHeight="1" x14ac:dyDescent="0.25">
      <c r="A3" s="485" t="s">
        <v>59</v>
      </c>
      <c r="B3" s="485"/>
      <c r="C3" s="485"/>
      <c r="D3" s="485"/>
      <c r="E3" s="485"/>
      <c r="F3" s="485"/>
      <c r="G3" s="485"/>
      <c r="H3" s="485"/>
      <c r="I3" s="485"/>
      <c r="J3" s="485"/>
    </row>
    <row r="4" spans="1:11" ht="15.75" customHeight="1" thickBot="1" x14ac:dyDescent="0.3">
      <c r="A4" s="132"/>
      <c r="B4" s="132"/>
      <c r="C4" s="132"/>
      <c r="D4" s="132"/>
      <c r="E4" s="132"/>
      <c r="F4" s="132"/>
      <c r="G4" s="132"/>
      <c r="H4" s="132"/>
      <c r="I4" s="132"/>
      <c r="J4" s="132"/>
    </row>
    <row r="5" spans="1:11" ht="14.5" thickBot="1" x14ac:dyDescent="0.3">
      <c r="A5" s="133"/>
      <c r="B5" s="134">
        <v>2011</v>
      </c>
      <c r="C5" s="135">
        <v>2012</v>
      </c>
      <c r="D5" s="135">
        <v>2013</v>
      </c>
      <c r="E5" s="136">
        <v>2014</v>
      </c>
      <c r="F5" s="137">
        <v>2016</v>
      </c>
      <c r="G5" s="136">
        <v>2017</v>
      </c>
      <c r="H5" s="219">
        <v>2018</v>
      </c>
      <c r="I5" s="138">
        <v>2019</v>
      </c>
      <c r="J5" s="291">
        <v>2021</v>
      </c>
      <c r="K5" s="291">
        <v>2022</v>
      </c>
    </row>
    <row r="6" spans="1:11" x14ac:dyDescent="0.25">
      <c r="A6" s="139" t="s">
        <v>60</v>
      </c>
      <c r="B6" s="140">
        <v>97.2</v>
      </c>
      <c r="C6" s="141">
        <v>97.3</v>
      </c>
      <c r="D6" s="141">
        <v>97.399999999999991</v>
      </c>
      <c r="E6" s="142">
        <v>97.4</v>
      </c>
      <c r="F6" s="143">
        <v>96.9</v>
      </c>
      <c r="G6" s="143">
        <v>98.4</v>
      </c>
      <c r="H6" s="143">
        <v>98</v>
      </c>
      <c r="I6" s="143">
        <v>98.6</v>
      </c>
      <c r="J6" s="144">
        <v>98.9</v>
      </c>
      <c r="K6" s="144">
        <v>98.8</v>
      </c>
    </row>
    <row r="7" spans="1:11" x14ac:dyDescent="0.25">
      <c r="A7" s="139" t="s">
        <v>61</v>
      </c>
      <c r="B7" s="140">
        <v>98.1</v>
      </c>
      <c r="C7" s="141">
        <v>97.7</v>
      </c>
      <c r="D7" s="141">
        <v>98</v>
      </c>
      <c r="E7" s="142">
        <v>98.1</v>
      </c>
      <c r="F7" s="143">
        <v>97.5</v>
      </c>
      <c r="G7" s="143">
        <v>98.9</v>
      </c>
      <c r="H7" s="143">
        <v>98.7</v>
      </c>
      <c r="I7" s="143">
        <v>98.6</v>
      </c>
      <c r="J7" s="144">
        <v>99</v>
      </c>
      <c r="K7" s="144">
        <v>98.8</v>
      </c>
    </row>
    <row r="8" spans="1:11" x14ac:dyDescent="0.25">
      <c r="A8" s="139" t="s">
        <v>62</v>
      </c>
      <c r="B8" s="140">
        <v>97</v>
      </c>
      <c r="C8" s="141">
        <v>97.2</v>
      </c>
      <c r="D8" s="141">
        <v>97.3</v>
      </c>
      <c r="E8" s="142">
        <v>97.5</v>
      </c>
      <c r="F8" s="143">
        <v>96.4</v>
      </c>
      <c r="G8" s="143">
        <v>98.1</v>
      </c>
      <c r="H8" s="143">
        <v>98.4</v>
      </c>
      <c r="I8" s="143">
        <v>98.8</v>
      </c>
      <c r="J8" s="144">
        <v>98.9</v>
      </c>
      <c r="K8" s="144">
        <v>98.7</v>
      </c>
    </row>
    <row r="9" spans="1:11" x14ac:dyDescent="0.25">
      <c r="A9" s="139" t="s">
        <v>63</v>
      </c>
      <c r="B9" s="140">
        <v>96.6</v>
      </c>
      <c r="C9" s="141">
        <v>96.2</v>
      </c>
      <c r="D9" s="141">
        <v>97.2</v>
      </c>
      <c r="E9" s="142">
        <v>97.3</v>
      </c>
      <c r="F9" s="143">
        <v>96.3</v>
      </c>
      <c r="G9" s="143">
        <v>97.8</v>
      </c>
      <c r="H9" s="143">
        <v>98</v>
      </c>
      <c r="I9" s="143">
        <v>98.6</v>
      </c>
      <c r="J9" s="144">
        <v>99</v>
      </c>
      <c r="K9" s="144">
        <v>98.7</v>
      </c>
    </row>
    <row r="10" spans="1:11" x14ac:dyDescent="0.25">
      <c r="A10" s="145" t="s">
        <v>64</v>
      </c>
      <c r="B10" s="146">
        <v>97.9</v>
      </c>
      <c r="C10" s="147">
        <v>97.9</v>
      </c>
      <c r="D10" s="147">
        <v>98</v>
      </c>
      <c r="E10" s="148">
        <v>97.9</v>
      </c>
      <c r="F10" s="149">
        <v>97.4</v>
      </c>
      <c r="G10" s="149">
        <v>98.8</v>
      </c>
      <c r="H10" s="149">
        <v>98.8</v>
      </c>
      <c r="I10" s="149">
        <v>99.1</v>
      </c>
      <c r="J10" s="150">
        <v>99.1</v>
      </c>
      <c r="K10" s="150">
        <v>99</v>
      </c>
    </row>
    <row r="11" spans="1:11" x14ac:dyDescent="0.25">
      <c r="A11" s="139" t="s">
        <v>65</v>
      </c>
      <c r="B11" s="140">
        <v>97.5</v>
      </c>
      <c r="C11" s="141">
        <v>97.7</v>
      </c>
      <c r="D11" s="141">
        <v>97.7</v>
      </c>
      <c r="E11" s="142">
        <v>97.9</v>
      </c>
      <c r="F11" s="143">
        <v>96.9</v>
      </c>
      <c r="G11" s="143">
        <v>98.7</v>
      </c>
      <c r="H11" s="143">
        <v>98.6</v>
      </c>
      <c r="I11" s="143">
        <v>99.2</v>
      </c>
      <c r="J11" s="144">
        <v>99.2</v>
      </c>
      <c r="K11" s="144">
        <v>99.4</v>
      </c>
    </row>
    <row r="12" spans="1:11" x14ac:dyDescent="0.25">
      <c r="A12" s="139" t="s">
        <v>66</v>
      </c>
      <c r="B12" s="140">
        <v>98.5</v>
      </c>
      <c r="C12" s="141">
        <v>98.5</v>
      </c>
      <c r="D12" s="141">
        <v>98.6</v>
      </c>
      <c r="E12" s="142">
        <v>98.5</v>
      </c>
      <c r="F12" s="143">
        <v>97.9</v>
      </c>
      <c r="G12" s="143">
        <v>98.9</v>
      </c>
      <c r="H12" s="143">
        <v>98.9</v>
      </c>
      <c r="I12" s="143">
        <v>99.2</v>
      </c>
      <c r="J12" s="144">
        <v>99.2</v>
      </c>
      <c r="K12" s="144">
        <v>99.1</v>
      </c>
    </row>
    <row r="13" spans="1:11" x14ac:dyDescent="0.25">
      <c r="A13" s="139" t="s">
        <v>67</v>
      </c>
      <c r="B13" s="140">
        <v>98.2</v>
      </c>
      <c r="C13" s="141">
        <v>97.8</v>
      </c>
      <c r="D13" s="141">
        <v>98.1</v>
      </c>
      <c r="E13" s="142">
        <v>97.9</v>
      </c>
      <c r="F13" s="143">
        <v>97.4</v>
      </c>
      <c r="G13" s="143">
        <v>98.2</v>
      </c>
      <c r="H13" s="143">
        <v>99.2</v>
      </c>
      <c r="I13" s="143">
        <v>99.5</v>
      </c>
      <c r="J13" s="144">
        <v>99.3</v>
      </c>
      <c r="K13" s="144">
        <v>99.4</v>
      </c>
    </row>
    <row r="14" spans="1:11" x14ac:dyDescent="0.25">
      <c r="A14" s="139" t="s">
        <v>68</v>
      </c>
      <c r="B14" s="140">
        <v>96.7</v>
      </c>
      <c r="C14" s="141">
        <v>97</v>
      </c>
      <c r="D14" s="141">
        <v>97.2</v>
      </c>
      <c r="E14" s="142">
        <v>97.6</v>
      </c>
      <c r="F14" s="143">
        <v>96.4</v>
      </c>
      <c r="G14" s="143">
        <v>97</v>
      </c>
      <c r="H14" s="143">
        <v>98.8</v>
      </c>
      <c r="I14" s="143">
        <v>99</v>
      </c>
      <c r="J14" s="144">
        <v>99</v>
      </c>
      <c r="K14" s="144">
        <v>99.6</v>
      </c>
    </row>
    <row r="15" spans="1:11" x14ac:dyDescent="0.25">
      <c r="A15" s="145" t="s">
        <v>69</v>
      </c>
      <c r="B15" s="146">
        <v>96.6</v>
      </c>
      <c r="C15" s="147">
        <v>96.5</v>
      </c>
      <c r="D15" s="147">
        <v>97</v>
      </c>
      <c r="E15" s="148">
        <v>97.1</v>
      </c>
      <c r="F15" s="149">
        <v>96.4</v>
      </c>
      <c r="G15" s="149">
        <v>98.3</v>
      </c>
      <c r="H15" s="149">
        <v>98.4</v>
      </c>
      <c r="I15" s="149">
        <v>98.8</v>
      </c>
      <c r="J15" s="150">
        <v>99</v>
      </c>
      <c r="K15" s="150">
        <v>99</v>
      </c>
    </row>
    <row r="16" spans="1:11" x14ac:dyDescent="0.25">
      <c r="A16" s="139" t="s">
        <v>70</v>
      </c>
      <c r="B16" s="140">
        <v>96.4</v>
      </c>
      <c r="C16" s="141">
        <v>96</v>
      </c>
      <c r="D16" s="141">
        <v>97.6</v>
      </c>
      <c r="E16" s="142">
        <v>97.3</v>
      </c>
      <c r="F16" s="143">
        <v>97</v>
      </c>
      <c r="G16" s="143">
        <v>98.5</v>
      </c>
      <c r="H16" s="143">
        <v>98.5</v>
      </c>
      <c r="I16" s="143">
        <v>99</v>
      </c>
      <c r="J16" s="144">
        <v>99.1</v>
      </c>
      <c r="K16" s="144">
        <v>99.3</v>
      </c>
    </row>
    <row r="17" spans="1:11" x14ac:dyDescent="0.25">
      <c r="A17" s="139" t="s">
        <v>71</v>
      </c>
      <c r="B17" s="140">
        <v>97.4</v>
      </c>
      <c r="C17" s="141">
        <v>97.4</v>
      </c>
      <c r="D17" s="141">
        <v>97.7</v>
      </c>
      <c r="E17" s="142">
        <v>97.7</v>
      </c>
      <c r="F17" s="143">
        <v>97</v>
      </c>
      <c r="G17" s="143">
        <v>98.4</v>
      </c>
      <c r="H17" s="143">
        <v>98.2</v>
      </c>
      <c r="I17" s="143">
        <v>98.8</v>
      </c>
      <c r="J17" s="144">
        <v>99.4</v>
      </c>
      <c r="K17" s="144">
        <v>98.7</v>
      </c>
    </row>
    <row r="18" spans="1:11" x14ac:dyDescent="0.25">
      <c r="A18" s="139" t="s">
        <v>72</v>
      </c>
      <c r="B18" s="140">
        <v>96.5</v>
      </c>
      <c r="C18" s="141">
        <v>97.1</v>
      </c>
      <c r="D18" s="141">
        <v>97.1</v>
      </c>
      <c r="E18" s="142">
        <v>97.3</v>
      </c>
      <c r="F18" s="143">
        <v>96.4</v>
      </c>
      <c r="G18" s="143">
        <v>98.2</v>
      </c>
      <c r="H18" s="143">
        <v>98.4</v>
      </c>
      <c r="I18" s="143">
        <v>99.3</v>
      </c>
      <c r="J18" s="144">
        <v>99.2</v>
      </c>
      <c r="K18" s="144">
        <v>98.9</v>
      </c>
    </row>
    <row r="19" spans="1:11" x14ac:dyDescent="0.25">
      <c r="A19" s="139" t="s">
        <v>73</v>
      </c>
      <c r="B19" s="140">
        <v>97.7</v>
      </c>
      <c r="C19" s="141">
        <v>97.7</v>
      </c>
      <c r="D19" s="141">
        <v>97.7</v>
      </c>
      <c r="E19" s="142">
        <v>97.4</v>
      </c>
      <c r="F19" s="143">
        <v>96.9</v>
      </c>
      <c r="G19" s="143">
        <v>98.5</v>
      </c>
      <c r="H19" s="143">
        <v>98.5</v>
      </c>
      <c r="I19" s="143">
        <v>99</v>
      </c>
      <c r="J19" s="144">
        <v>99.2</v>
      </c>
      <c r="K19" s="144">
        <v>99.1</v>
      </c>
    </row>
    <row r="20" spans="1:11" x14ac:dyDescent="0.25">
      <c r="A20" s="145" t="s">
        <v>74</v>
      </c>
      <c r="B20" s="146">
        <v>96.6</v>
      </c>
      <c r="C20" s="147">
        <v>96.7</v>
      </c>
      <c r="D20" s="147">
        <v>97.399999999999991</v>
      </c>
      <c r="E20" s="148">
        <v>97.5</v>
      </c>
      <c r="F20" s="149">
        <v>97.1</v>
      </c>
      <c r="G20" s="149">
        <v>98.2</v>
      </c>
      <c r="H20" s="149">
        <v>98.3</v>
      </c>
      <c r="I20" s="149">
        <v>98.6</v>
      </c>
      <c r="J20" s="150">
        <v>99.2</v>
      </c>
      <c r="K20" s="150">
        <v>99.1</v>
      </c>
    </row>
    <row r="21" spans="1:11" x14ac:dyDescent="0.25">
      <c r="A21" s="139" t="s">
        <v>75</v>
      </c>
      <c r="B21" s="140">
        <v>96.9</v>
      </c>
      <c r="C21" s="141">
        <v>97.4</v>
      </c>
      <c r="D21" s="141">
        <v>97.899999999999991</v>
      </c>
      <c r="E21" s="142">
        <v>97.6</v>
      </c>
      <c r="F21" s="143">
        <v>96.9</v>
      </c>
      <c r="G21" s="143">
        <v>98.4</v>
      </c>
      <c r="H21" s="143">
        <v>98.7</v>
      </c>
      <c r="I21" s="143">
        <v>99</v>
      </c>
      <c r="J21" s="144">
        <v>99.2</v>
      </c>
      <c r="K21" s="144">
        <v>99.1</v>
      </c>
    </row>
    <row r="22" spans="1:11" x14ac:dyDescent="0.25">
      <c r="A22" s="139" t="s">
        <v>76</v>
      </c>
      <c r="B22" s="140">
        <v>97.6</v>
      </c>
      <c r="C22" s="141">
        <v>97.3</v>
      </c>
      <c r="D22" s="141">
        <v>97.399999999999991</v>
      </c>
      <c r="E22" s="142">
        <v>97.4</v>
      </c>
      <c r="F22" s="143">
        <v>96.4</v>
      </c>
      <c r="G22" s="143">
        <v>98</v>
      </c>
      <c r="H22" s="143">
        <v>98.5</v>
      </c>
      <c r="I22" s="143">
        <v>99.1</v>
      </c>
      <c r="J22" s="144">
        <v>99.2</v>
      </c>
      <c r="K22" s="144">
        <v>99.3</v>
      </c>
    </row>
    <row r="23" spans="1:11" x14ac:dyDescent="0.25">
      <c r="A23" s="139" t="s">
        <v>77</v>
      </c>
      <c r="B23" s="140">
        <v>96.9</v>
      </c>
      <c r="C23" s="141">
        <v>96.8</v>
      </c>
      <c r="D23" s="141">
        <v>97.2</v>
      </c>
      <c r="E23" s="142">
        <v>97.1</v>
      </c>
      <c r="F23" s="143">
        <v>97</v>
      </c>
      <c r="G23" s="143">
        <v>98.2</v>
      </c>
      <c r="H23" s="143">
        <v>98.5</v>
      </c>
      <c r="I23" s="143">
        <v>98.8</v>
      </c>
      <c r="J23" s="144">
        <v>98.8</v>
      </c>
      <c r="K23" s="144">
        <v>99</v>
      </c>
    </row>
    <row r="24" spans="1:11" x14ac:dyDescent="0.25">
      <c r="A24" s="139" t="s">
        <v>78</v>
      </c>
      <c r="B24" s="140">
        <v>97.2</v>
      </c>
      <c r="C24" s="141">
        <v>97.4</v>
      </c>
      <c r="D24" s="141">
        <v>97.3</v>
      </c>
      <c r="E24" s="142">
        <v>97</v>
      </c>
      <c r="F24" s="143">
        <v>97</v>
      </c>
      <c r="G24" s="143">
        <v>98</v>
      </c>
      <c r="H24" s="143">
        <v>98.2</v>
      </c>
      <c r="I24" s="143">
        <v>98.8</v>
      </c>
      <c r="J24" s="144">
        <v>98.8</v>
      </c>
      <c r="K24" s="144">
        <v>98.9</v>
      </c>
    </row>
    <row r="25" spans="1:11" x14ac:dyDescent="0.25">
      <c r="A25" s="145" t="s">
        <v>79</v>
      </c>
      <c r="B25" s="146">
        <v>98.2</v>
      </c>
      <c r="C25" s="147">
        <v>98.2</v>
      </c>
      <c r="D25" s="147">
        <v>97.6</v>
      </c>
      <c r="E25" s="148">
        <v>98.1</v>
      </c>
      <c r="F25" s="149">
        <v>97.6</v>
      </c>
      <c r="G25" s="149">
        <v>98.5</v>
      </c>
      <c r="H25" s="149">
        <v>98.7</v>
      </c>
      <c r="I25" s="149">
        <v>99</v>
      </c>
      <c r="J25" s="150">
        <v>99.2</v>
      </c>
      <c r="K25" s="150">
        <v>99.3</v>
      </c>
    </row>
    <row r="26" spans="1:11" x14ac:dyDescent="0.25">
      <c r="A26" s="139" t="s">
        <v>80</v>
      </c>
      <c r="B26" s="140">
        <v>97.5</v>
      </c>
      <c r="C26" s="141">
        <v>97.8</v>
      </c>
      <c r="D26" s="141">
        <v>98.1</v>
      </c>
      <c r="E26" s="142">
        <v>97.6</v>
      </c>
      <c r="F26" s="143">
        <v>97.4</v>
      </c>
      <c r="G26" s="143">
        <v>98.8</v>
      </c>
      <c r="H26" s="143">
        <v>98.7</v>
      </c>
      <c r="I26" s="143">
        <v>99.1</v>
      </c>
      <c r="J26" s="144">
        <v>99.2</v>
      </c>
      <c r="K26" s="144">
        <v>99.1</v>
      </c>
    </row>
    <row r="27" spans="1:11" x14ac:dyDescent="0.25">
      <c r="A27" s="139" t="s">
        <v>81</v>
      </c>
      <c r="B27" s="140">
        <v>98.3</v>
      </c>
      <c r="C27" s="141">
        <v>98.4</v>
      </c>
      <c r="D27" s="141">
        <v>98.4</v>
      </c>
      <c r="E27" s="142">
        <v>98.2</v>
      </c>
      <c r="F27" s="143">
        <v>98.1</v>
      </c>
      <c r="G27" s="143">
        <v>98.9</v>
      </c>
      <c r="H27" s="143">
        <v>98.8</v>
      </c>
      <c r="I27" s="143">
        <v>99.2</v>
      </c>
      <c r="J27" s="144">
        <v>99.2</v>
      </c>
      <c r="K27" s="144">
        <v>99.3</v>
      </c>
    </row>
    <row r="28" spans="1:11" x14ac:dyDescent="0.25">
      <c r="A28" s="139" t="s">
        <v>82</v>
      </c>
      <c r="B28" s="140">
        <v>97</v>
      </c>
      <c r="C28" s="141">
        <v>97.2</v>
      </c>
      <c r="D28" s="141">
        <v>97.399999999999991</v>
      </c>
      <c r="E28" s="142">
        <v>97.6</v>
      </c>
      <c r="F28" s="143">
        <v>97</v>
      </c>
      <c r="G28" s="143">
        <v>98.5</v>
      </c>
      <c r="H28" s="143">
        <v>98.4</v>
      </c>
      <c r="I28" s="143">
        <v>99.2</v>
      </c>
      <c r="J28" s="144">
        <v>99.3</v>
      </c>
      <c r="K28" s="144">
        <v>99.2</v>
      </c>
    </row>
    <row r="29" spans="1:11" x14ac:dyDescent="0.25">
      <c r="A29" s="139" t="s">
        <v>83</v>
      </c>
      <c r="B29" s="140">
        <v>98</v>
      </c>
      <c r="C29" s="141">
        <v>98</v>
      </c>
      <c r="D29" s="141">
        <v>98.1</v>
      </c>
      <c r="E29" s="142">
        <v>97.9</v>
      </c>
      <c r="F29" s="143">
        <v>97.5</v>
      </c>
      <c r="G29" s="143">
        <v>98.8</v>
      </c>
      <c r="H29" s="143">
        <v>98.7</v>
      </c>
      <c r="I29" s="143">
        <v>99.3</v>
      </c>
      <c r="J29" s="144">
        <v>99.3</v>
      </c>
      <c r="K29" s="144">
        <v>99.3</v>
      </c>
    </row>
    <row r="30" spans="1:11" x14ac:dyDescent="0.25">
      <c r="A30" s="145" t="s">
        <v>84</v>
      </c>
      <c r="B30" s="146">
        <v>96.9</v>
      </c>
      <c r="C30" s="147">
        <v>97.2</v>
      </c>
      <c r="D30" s="147">
        <v>96.8</v>
      </c>
      <c r="E30" s="148">
        <v>97.2</v>
      </c>
      <c r="F30" s="149">
        <v>96.7</v>
      </c>
      <c r="G30" s="149">
        <v>98.2</v>
      </c>
      <c r="H30" s="149">
        <v>98.2</v>
      </c>
      <c r="I30" s="149">
        <v>98.6</v>
      </c>
      <c r="J30" s="150">
        <v>98.7</v>
      </c>
      <c r="K30" s="150">
        <v>98.7</v>
      </c>
    </row>
    <row r="31" spans="1:11" x14ac:dyDescent="0.25">
      <c r="A31" s="139" t="s">
        <v>85</v>
      </c>
      <c r="B31" s="140">
        <v>97.3</v>
      </c>
      <c r="C31" s="141">
        <v>97.1</v>
      </c>
      <c r="D31" s="141">
        <v>97.6</v>
      </c>
      <c r="E31" s="142">
        <v>97.1</v>
      </c>
      <c r="F31" s="143">
        <v>96.9</v>
      </c>
      <c r="G31" s="143">
        <v>98.3</v>
      </c>
      <c r="H31" s="143">
        <v>98.5</v>
      </c>
      <c r="I31" s="143">
        <v>99</v>
      </c>
      <c r="J31" s="144">
        <v>99.1</v>
      </c>
      <c r="K31" s="144">
        <v>99.1</v>
      </c>
    </row>
    <row r="32" spans="1:11" x14ac:dyDescent="0.25">
      <c r="A32" s="139" t="s">
        <v>86</v>
      </c>
      <c r="B32" s="140">
        <v>97.1</v>
      </c>
      <c r="C32" s="141">
        <v>97.4</v>
      </c>
      <c r="D32" s="141">
        <v>96.899999999999991</v>
      </c>
      <c r="E32" s="142">
        <v>97</v>
      </c>
      <c r="F32" s="143">
        <v>96.3</v>
      </c>
      <c r="G32" s="143">
        <v>97.9</v>
      </c>
      <c r="H32" s="143">
        <v>97.5</v>
      </c>
      <c r="I32" s="143">
        <v>98.7</v>
      </c>
      <c r="J32" s="144">
        <v>98.9</v>
      </c>
      <c r="K32" s="144">
        <v>98.5</v>
      </c>
    </row>
    <row r="33" spans="1:11" x14ac:dyDescent="0.25">
      <c r="A33" s="139" t="s">
        <v>87</v>
      </c>
      <c r="B33" s="140">
        <v>97.8</v>
      </c>
      <c r="C33" s="141">
        <v>97.6</v>
      </c>
      <c r="D33" s="141">
        <v>97.5</v>
      </c>
      <c r="E33" s="142">
        <v>97.7</v>
      </c>
      <c r="F33" s="143">
        <v>97.2</v>
      </c>
      <c r="G33" s="143">
        <v>98.6</v>
      </c>
      <c r="H33" s="143">
        <v>98.5</v>
      </c>
      <c r="I33" s="143">
        <v>99.1</v>
      </c>
      <c r="J33" s="144">
        <v>99.1</v>
      </c>
      <c r="K33" s="144">
        <v>99.1</v>
      </c>
    </row>
    <row r="34" spans="1:11" x14ac:dyDescent="0.25">
      <c r="A34" s="139" t="s">
        <v>88</v>
      </c>
      <c r="B34" s="140">
        <v>97.8</v>
      </c>
      <c r="C34" s="141">
        <v>97.5</v>
      </c>
      <c r="D34" s="141">
        <v>97.899999999999991</v>
      </c>
      <c r="E34" s="142">
        <v>96.5</v>
      </c>
      <c r="F34" s="143">
        <v>96.5</v>
      </c>
      <c r="G34" s="143">
        <v>98.3</v>
      </c>
      <c r="H34" s="143">
        <v>98.1</v>
      </c>
      <c r="I34" s="143">
        <v>98.7</v>
      </c>
      <c r="J34" s="144">
        <v>98.9</v>
      </c>
      <c r="K34" s="144">
        <v>98.8</v>
      </c>
    </row>
    <row r="35" spans="1:11" x14ac:dyDescent="0.25">
      <c r="A35" s="145" t="s">
        <v>89</v>
      </c>
      <c r="B35" s="146">
        <v>98.2</v>
      </c>
      <c r="C35" s="147">
        <v>98</v>
      </c>
      <c r="D35" s="147">
        <v>97.899999999999991</v>
      </c>
      <c r="E35" s="148">
        <v>98.3</v>
      </c>
      <c r="F35" s="149">
        <v>98.2</v>
      </c>
      <c r="G35" s="149">
        <v>98.9</v>
      </c>
      <c r="H35" s="149">
        <v>98.9</v>
      </c>
      <c r="I35" s="149">
        <v>99.1</v>
      </c>
      <c r="J35" s="150">
        <v>99.3</v>
      </c>
      <c r="K35" s="150">
        <v>99.5</v>
      </c>
    </row>
    <row r="36" spans="1:11" x14ac:dyDescent="0.25">
      <c r="A36" s="139" t="s">
        <v>90</v>
      </c>
      <c r="B36" s="140">
        <v>97.6</v>
      </c>
      <c r="C36" s="141">
        <v>98.2</v>
      </c>
      <c r="D36" s="141">
        <v>98.5</v>
      </c>
      <c r="E36" s="142">
        <v>98.5</v>
      </c>
      <c r="F36" s="143">
        <v>97.4</v>
      </c>
      <c r="G36" s="143">
        <v>99</v>
      </c>
      <c r="H36" s="143">
        <v>98.9</v>
      </c>
      <c r="I36" s="143">
        <v>99.1</v>
      </c>
      <c r="J36" s="144">
        <v>99.2</v>
      </c>
      <c r="K36" s="144">
        <v>99.1</v>
      </c>
    </row>
    <row r="37" spans="1:11" x14ac:dyDescent="0.25">
      <c r="A37" s="139" t="s">
        <v>91</v>
      </c>
      <c r="B37" s="140">
        <v>94.9</v>
      </c>
      <c r="C37" s="141">
        <v>96.5</v>
      </c>
      <c r="D37" s="141">
        <v>96.8</v>
      </c>
      <c r="E37" s="142">
        <v>97.2</v>
      </c>
      <c r="F37" s="143">
        <v>96.2</v>
      </c>
      <c r="G37" s="143">
        <v>97.6</v>
      </c>
      <c r="H37" s="143">
        <v>97.8</v>
      </c>
      <c r="I37" s="143">
        <v>98.5</v>
      </c>
      <c r="J37" s="144">
        <v>98.6</v>
      </c>
      <c r="K37" s="144">
        <v>98.6</v>
      </c>
    </row>
    <row r="38" spans="1:11" x14ac:dyDescent="0.25">
      <c r="A38" s="139" t="s">
        <v>92</v>
      </c>
      <c r="B38" s="140">
        <v>97.2</v>
      </c>
      <c r="C38" s="141">
        <v>97.5</v>
      </c>
      <c r="D38" s="141">
        <v>98</v>
      </c>
      <c r="E38" s="142">
        <v>97.8</v>
      </c>
      <c r="F38" s="143">
        <v>97.3</v>
      </c>
      <c r="G38" s="143">
        <v>98.6</v>
      </c>
      <c r="H38" s="143">
        <v>98.4</v>
      </c>
      <c r="I38" s="143">
        <v>98.8</v>
      </c>
      <c r="J38" s="144">
        <v>99.1</v>
      </c>
      <c r="K38" s="144">
        <v>99</v>
      </c>
    </row>
    <row r="39" spans="1:11" x14ac:dyDescent="0.25">
      <c r="A39" s="139" t="s">
        <v>93</v>
      </c>
      <c r="B39" s="140">
        <v>97.5</v>
      </c>
      <c r="C39" s="141">
        <v>97.6</v>
      </c>
      <c r="D39" s="141">
        <v>97.8</v>
      </c>
      <c r="E39" s="142">
        <v>97.7</v>
      </c>
      <c r="F39" s="143">
        <v>96.6</v>
      </c>
      <c r="G39" s="143">
        <v>98.5</v>
      </c>
      <c r="H39" s="143">
        <v>98.6</v>
      </c>
      <c r="I39" s="143">
        <v>99</v>
      </c>
      <c r="J39" s="144">
        <v>99.2</v>
      </c>
      <c r="K39" s="144">
        <v>99.1</v>
      </c>
    </row>
    <row r="40" spans="1:11" x14ac:dyDescent="0.25">
      <c r="A40" s="145" t="s">
        <v>94</v>
      </c>
      <c r="B40" s="146">
        <v>98.1</v>
      </c>
      <c r="C40" s="147">
        <v>97.3</v>
      </c>
      <c r="D40" s="147">
        <v>97.8</v>
      </c>
      <c r="E40" s="148">
        <v>98.1</v>
      </c>
      <c r="F40" s="149">
        <v>97.6</v>
      </c>
      <c r="G40" s="149">
        <v>98.6</v>
      </c>
      <c r="H40" s="149">
        <v>98.5</v>
      </c>
      <c r="I40" s="149">
        <v>99.2</v>
      </c>
      <c r="J40" s="150">
        <v>98.9</v>
      </c>
      <c r="K40" s="150">
        <v>99.1</v>
      </c>
    </row>
    <row r="41" spans="1:11" x14ac:dyDescent="0.25">
      <c r="A41" s="139" t="s">
        <v>95</v>
      </c>
      <c r="B41" s="140">
        <v>97.1</v>
      </c>
      <c r="C41" s="141">
        <v>96.8</v>
      </c>
      <c r="D41" s="141">
        <v>97.2</v>
      </c>
      <c r="E41" s="142">
        <v>97.3</v>
      </c>
      <c r="F41" s="143">
        <v>96.7</v>
      </c>
      <c r="G41" s="143">
        <v>98.6</v>
      </c>
      <c r="H41" s="143">
        <v>98.6</v>
      </c>
      <c r="I41" s="143">
        <v>99</v>
      </c>
      <c r="J41" s="144">
        <v>99.1</v>
      </c>
      <c r="K41" s="144">
        <v>99.1</v>
      </c>
    </row>
    <row r="42" spans="1:11" x14ac:dyDescent="0.25">
      <c r="A42" s="139" t="s">
        <v>96</v>
      </c>
      <c r="B42" s="140">
        <v>97.5</v>
      </c>
      <c r="C42" s="141">
        <v>97.7</v>
      </c>
      <c r="D42" s="141">
        <v>97.5</v>
      </c>
      <c r="E42" s="142">
        <v>97.1</v>
      </c>
      <c r="F42" s="143">
        <v>96.6</v>
      </c>
      <c r="G42" s="143">
        <v>98.2</v>
      </c>
      <c r="H42" s="143">
        <v>98.2</v>
      </c>
      <c r="I42" s="143">
        <v>98.9</v>
      </c>
      <c r="J42" s="144">
        <v>98.9</v>
      </c>
      <c r="K42" s="144">
        <v>98.8</v>
      </c>
    </row>
    <row r="43" spans="1:11" x14ac:dyDescent="0.25">
      <c r="A43" s="139" t="s">
        <v>97</v>
      </c>
      <c r="B43" s="140">
        <v>97.2</v>
      </c>
      <c r="C43" s="141">
        <v>97.5</v>
      </c>
      <c r="D43" s="141">
        <v>97.6</v>
      </c>
      <c r="E43" s="142">
        <v>97.6</v>
      </c>
      <c r="F43" s="143">
        <v>96.7</v>
      </c>
      <c r="G43" s="143">
        <v>98.7</v>
      </c>
      <c r="H43" s="143">
        <v>98.9</v>
      </c>
      <c r="I43" s="143">
        <v>99.2</v>
      </c>
      <c r="J43" s="144">
        <v>99.3</v>
      </c>
      <c r="K43" s="144">
        <v>99</v>
      </c>
    </row>
    <row r="44" spans="1:11" x14ac:dyDescent="0.25">
      <c r="A44" s="139" t="s">
        <v>98</v>
      </c>
      <c r="B44" s="140">
        <v>97.8</v>
      </c>
      <c r="C44" s="141">
        <v>98</v>
      </c>
      <c r="D44" s="141">
        <v>98</v>
      </c>
      <c r="E44" s="142">
        <v>98.2</v>
      </c>
      <c r="F44" s="143">
        <v>97.7</v>
      </c>
      <c r="G44" s="143">
        <v>98.5</v>
      </c>
      <c r="H44" s="143">
        <v>98.6</v>
      </c>
      <c r="I44" s="143">
        <v>99</v>
      </c>
      <c r="J44" s="144">
        <v>99</v>
      </c>
      <c r="K44" s="144">
        <v>99</v>
      </c>
    </row>
    <row r="45" spans="1:11" x14ac:dyDescent="0.25">
      <c r="A45" s="145" t="s">
        <v>99</v>
      </c>
      <c r="B45" s="146">
        <v>97.5</v>
      </c>
      <c r="C45" s="147">
        <v>97.9</v>
      </c>
      <c r="D45" s="147">
        <v>98.3</v>
      </c>
      <c r="E45" s="148">
        <v>97.8</v>
      </c>
      <c r="F45" s="149">
        <v>97.5</v>
      </c>
      <c r="G45" s="149">
        <v>99</v>
      </c>
      <c r="H45" s="149">
        <v>98.8</v>
      </c>
      <c r="I45" s="149">
        <v>99.2</v>
      </c>
      <c r="J45" s="150">
        <v>98.5</v>
      </c>
      <c r="K45" s="150">
        <v>98.9</v>
      </c>
    </row>
    <row r="46" spans="1:11" x14ac:dyDescent="0.25">
      <c r="A46" s="139" t="s">
        <v>100</v>
      </c>
      <c r="B46" s="140">
        <v>97.2</v>
      </c>
      <c r="C46" s="141">
        <v>97.3</v>
      </c>
      <c r="D46" s="141">
        <v>97.7</v>
      </c>
      <c r="E46" s="142">
        <v>97.6</v>
      </c>
      <c r="F46" s="143">
        <v>96.1</v>
      </c>
      <c r="G46" s="143">
        <v>98.3</v>
      </c>
      <c r="H46" s="143">
        <v>98.5</v>
      </c>
      <c r="I46" s="143">
        <v>98.9</v>
      </c>
      <c r="J46" s="144">
        <v>99.1</v>
      </c>
      <c r="K46" s="144">
        <v>99.1</v>
      </c>
    </row>
    <row r="47" spans="1:11" x14ac:dyDescent="0.25">
      <c r="A47" s="139" t="s">
        <v>101</v>
      </c>
      <c r="B47" s="140">
        <v>97.3</v>
      </c>
      <c r="C47" s="141">
        <v>97.2</v>
      </c>
      <c r="D47" s="141">
        <v>97.5</v>
      </c>
      <c r="E47" s="142">
        <v>97.2</v>
      </c>
      <c r="F47" s="143">
        <v>96.4</v>
      </c>
      <c r="G47" s="143">
        <v>97.6</v>
      </c>
      <c r="H47" s="143">
        <v>97.9</v>
      </c>
      <c r="I47" s="143">
        <v>98.4</v>
      </c>
      <c r="J47" s="144">
        <v>98.8</v>
      </c>
      <c r="K47" s="144">
        <v>98.9</v>
      </c>
    </row>
    <row r="48" spans="1:11" x14ac:dyDescent="0.25">
      <c r="A48" s="139" t="s">
        <v>102</v>
      </c>
      <c r="B48" s="140">
        <v>97.1</v>
      </c>
      <c r="C48" s="141">
        <v>97.3</v>
      </c>
      <c r="D48" s="141">
        <v>97.6</v>
      </c>
      <c r="E48" s="142">
        <v>97.5</v>
      </c>
      <c r="F48" s="143">
        <v>97.1</v>
      </c>
      <c r="G48" s="143">
        <v>98.4</v>
      </c>
      <c r="H48" s="143">
        <v>98.4</v>
      </c>
      <c r="I48" s="143">
        <v>98.6</v>
      </c>
      <c r="J48" s="144">
        <v>98.8</v>
      </c>
      <c r="K48" s="144">
        <v>99</v>
      </c>
    </row>
    <row r="49" spans="1:11" x14ac:dyDescent="0.25">
      <c r="A49" s="139" t="s">
        <v>103</v>
      </c>
      <c r="B49" s="140">
        <v>97.2</v>
      </c>
      <c r="C49" s="141">
        <v>97.4</v>
      </c>
      <c r="D49" s="141">
        <v>97.7</v>
      </c>
      <c r="E49" s="142">
        <v>97.7</v>
      </c>
      <c r="F49" s="143">
        <v>96.3</v>
      </c>
      <c r="G49" s="143">
        <v>98.2</v>
      </c>
      <c r="H49" s="143">
        <v>98.4</v>
      </c>
      <c r="I49" s="143">
        <v>99</v>
      </c>
      <c r="J49" s="144">
        <v>99.1</v>
      </c>
      <c r="K49" s="144">
        <v>99.1</v>
      </c>
    </row>
    <row r="50" spans="1:11" x14ac:dyDescent="0.25">
      <c r="A50" s="145" t="s">
        <v>104</v>
      </c>
      <c r="B50" s="140">
        <v>97.6</v>
      </c>
      <c r="C50" s="147">
        <v>97.6</v>
      </c>
      <c r="D50" s="147">
        <v>97.899999999999991</v>
      </c>
      <c r="E50" s="148">
        <v>98</v>
      </c>
      <c r="F50" s="149">
        <v>97.2</v>
      </c>
      <c r="G50" s="149">
        <v>98.4</v>
      </c>
      <c r="H50" s="149">
        <v>99</v>
      </c>
      <c r="I50" s="149">
        <v>99.3</v>
      </c>
      <c r="J50" s="150">
        <v>99.4</v>
      </c>
      <c r="K50" s="150">
        <v>99.5</v>
      </c>
    </row>
    <row r="51" spans="1:11" x14ac:dyDescent="0.25">
      <c r="A51" s="139" t="s">
        <v>105</v>
      </c>
      <c r="B51" s="151">
        <v>98.2</v>
      </c>
      <c r="C51" s="141">
        <v>98.6</v>
      </c>
      <c r="D51" s="141">
        <v>98.1</v>
      </c>
      <c r="E51" s="142">
        <v>98.1</v>
      </c>
      <c r="F51" s="143">
        <v>97.2</v>
      </c>
      <c r="G51" s="143">
        <v>98.6</v>
      </c>
      <c r="H51" s="143">
        <v>98</v>
      </c>
      <c r="I51" s="143">
        <v>98.7</v>
      </c>
      <c r="J51" s="144">
        <v>99.2</v>
      </c>
      <c r="K51" s="144">
        <v>99.2</v>
      </c>
    </row>
    <row r="52" spans="1:11" x14ac:dyDescent="0.25">
      <c r="A52" s="139" t="s">
        <v>106</v>
      </c>
      <c r="B52" s="140">
        <v>97.5</v>
      </c>
      <c r="C52" s="141">
        <v>97.6</v>
      </c>
      <c r="D52" s="141">
        <v>98.2</v>
      </c>
      <c r="E52" s="142">
        <v>98.1</v>
      </c>
      <c r="F52" s="143">
        <v>97.5</v>
      </c>
      <c r="G52" s="143">
        <v>98.9</v>
      </c>
      <c r="H52" s="143">
        <v>98.9</v>
      </c>
      <c r="I52" s="143">
        <v>99.2</v>
      </c>
      <c r="J52" s="144">
        <v>99.2</v>
      </c>
      <c r="K52" s="144">
        <v>99</v>
      </c>
    </row>
    <row r="53" spans="1:11" x14ac:dyDescent="0.25">
      <c r="A53" s="139" t="s">
        <v>107</v>
      </c>
      <c r="B53" s="140">
        <v>97.9</v>
      </c>
      <c r="C53" s="141">
        <v>97.4</v>
      </c>
      <c r="D53" s="141">
        <v>97.899999999999991</v>
      </c>
      <c r="E53" s="142">
        <v>97.6</v>
      </c>
      <c r="F53" s="143">
        <v>97</v>
      </c>
      <c r="G53" s="143">
        <v>99</v>
      </c>
      <c r="H53" s="143">
        <v>98.7</v>
      </c>
      <c r="I53" s="143">
        <v>99.1</v>
      </c>
      <c r="J53" s="144">
        <v>99.3</v>
      </c>
      <c r="K53" s="144">
        <v>99.2</v>
      </c>
    </row>
    <row r="54" spans="1:11" x14ac:dyDescent="0.25">
      <c r="A54" s="139" t="s">
        <v>108</v>
      </c>
      <c r="B54" s="140">
        <v>96</v>
      </c>
      <c r="C54" s="141">
        <v>96.5</v>
      </c>
      <c r="D54" s="141">
        <v>97</v>
      </c>
      <c r="E54" s="142">
        <v>96.9</v>
      </c>
      <c r="F54" s="143">
        <v>96.9</v>
      </c>
      <c r="G54" s="143">
        <v>97.1</v>
      </c>
      <c r="H54" s="143">
        <v>98.4</v>
      </c>
      <c r="I54" s="143">
        <v>98.5</v>
      </c>
      <c r="J54" s="144">
        <v>98.8</v>
      </c>
      <c r="K54" s="144">
        <v>98.8</v>
      </c>
    </row>
    <row r="55" spans="1:11" x14ac:dyDescent="0.25">
      <c r="A55" s="139" t="s">
        <v>109</v>
      </c>
      <c r="B55" s="140">
        <v>97.7</v>
      </c>
      <c r="C55" s="141">
        <v>97.7</v>
      </c>
      <c r="D55" s="141">
        <v>97.899999999999991</v>
      </c>
      <c r="E55" s="142">
        <v>97.7</v>
      </c>
      <c r="F55" s="143">
        <v>97</v>
      </c>
      <c r="G55" s="143">
        <v>98.4</v>
      </c>
      <c r="H55" s="143">
        <v>98.4</v>
      </c>
      <c r="I55" s="143">
        <v>98.9</v>
      </c>
      <c r="J55" s="144">
        <v>99.2</v>
      </c>
      <c r="K55" s="144">
        <v>99.2</v>
      </c>
    </row>
    <row r="56" spans="1:11" ht="14.5" thickBot="1" x14ac:dyDescent="0.3">
      <c r="A56" s="139" t="s">
        <v>110</v>
      </c>
      <c r="B56" s="140">
        <v>97.8</v>
      </c>
      <c r="C56" s="141">
        <v>97.7</v>
      </c>
      <c r="D56" s="141">
        <v>98.1</v>
      </c>
      <c r="E56" s="142">
        <v>97.9</v>
      </c>
      <c r="F56" s="143">
        <v>97.1</v>
      </c>
      <c r="G56" s="143">
        <v>98.9</v>
      </c>
      <c r="H56" s="143">
        <v>98.9</v>
      </c>
      <c r="I56" s="143">
        <v>99.1</v>
      </c>
      <c r="J56" s="144">
        <v>99.2</v>
      </c>
      <c r="K56" s="144">
        <v>99.1</v>
      </c>
    </row>
    <row r="57" spans="1:11" ht="14.5" thickBot="1" x14ac:dyDescent="0.3">
      <c r="A57" s="152" t="s">
        <v>56</v>
      </c>
      <c r="B57" s="153">
        <v>97.4</v>
      </c>
      <c r="C57" s="154">
        <v>97.4</v>
      </c>
      <c r="D57" s="154">
        <v>97.7</v>
      </c>
      <c r="E57" s="154">
        <v>97.6</v>
      </c>
      <c r="F57" s="156">
        <v>97</v>
      </c>
      <c r="G57" s="156">
        <v>98.5</v>
      </c>
      <c r="H57" s="156">
        <v>98.5</v>
      </c>
      <c r="I57" s="156">
        <v>99</v>
      </c>
      <c r="J57" s="290">
        <v>99.1</v>
      </c>
      <c r="K57" s="290">
        <v>99.050980392156859</v>
      </c>
    </row>
    <row r="58" spans="1:11" ht="14.5" thickBot="1" x14ac:dyDescent="0.3">
      <c r="A58" s="152" t="s">
        <v>111</v>
      </c>
      <c r="B58" s="158">
        <v>93.8</v>
      </c>
      <c r="C58" s="155">
        <v>94.2</v>
      </c>
      <c r="D58" s="155">
        <v>93.8</v>
      </c>
      <c r="E58" s="155">
        <v>94.3</v>
      </c>
      <c r="F58" s="156">
        <v>96</v>
      </c>
      <c r="G58" s="156">
        <v>96</v>
      </c>
      <c r="H58" s="156">
        <v>95.8</v>
      </c>
      <c r="I58" s="157">
        <v>96.5</v>
      </c>
      <c r="J58" s="290">
        <v>97.6</v>
      </c>
      <c r="K58" s="290">
        <v>97.5</v>
      </c>
    </row>
    <row r="59" spans="1:11" x14ac:dyDescent="0.25">
      <c r="A59" s="132"/>
      <c r="B59" s="132"/>
      <c r="C59" s="132"/>
      <c r="D59" s="132"/>
      <c r="E59" s="132"/>
      <c r="F59" s="132"/>
      <c r="G59" s="132"/>
      <c r="H59" s="132"/>
      <c r="I59" s="132"/>
      <c r="J59" s="132"/>
    </row>
    <row r="60" spans="1:11" ht="15.9" customHeight="1" x14ac:dyDescent="0.25">
      <c r="A60" s="501" t="s">
        <v>112</v>
      </c>
      <c r="B60" s="501"/>
      <c r="C60" s="501"/>
      <c r="D60" s="501"/>
      <c r="E60" s="501"/>
      <c r="F60" s="502"/>
      <c r="G60" s="502"/>
      <c r="H60" s="502"/>
      <c r="I60" s="502"/>
      <c r="J60" s="502"/>
      <c r="K60" s="502"/>
    </row>
    <row r="61" spans="1:11" ht="15.9" customHeight="1" x14ac:dyDescent="0.25">
      <c r="A61" s="501" t="s">
        <v>113</v>
      </c>
      <c r="B61" s="501"/>
      <c r="C61" s="501"/>
      <c r="D61" s="501"/>
      <c r="E61" s="501"/>
      <c r="F61" s="502"/>
      <c r="G61" s="502"/>
      <c r="H61" s="502"/>
      <c r="I61" s="502"/>
      <c r="J61" s="502"/>
      <c r="K61" s="502"/>
    </row>
    <row r="62" spans="1:11" ht="15.9" customHeight="1" x14ac:dyDescent="0.25">
      <c r="A62" s="498" t="s">
        <v>114</v>
      </c>
      <c r="B62" s="498"/>
      <c r="C62" s="498"/>
      <c r="D62" s="498"/>
      <c r="E62" s="498"/>
      <c r="F62" s="499"/>
      <c r="G62" s="499"/>
      <c r="H62" s="499"/>
      <c r="I62" s="499"/>
      <c r="J62" s="499"/>
      <c r="K62" s="499"/>
    </row>
    <row r="63" spans="1:11" ht="12" customHeight="1" x14ac:dyDescent="0.25"/>
  </sheetData>
  <mergeCells count="6">
    <mergeCell ref="A62:K62"/>
    <mergeCell ref="A1:J1"/>
    <mergeCell ref="A2:J2"/>
    <mergeCell ref="A3:J3"/>
    <mergeCell ref="A60:K60"/>
    <mergeCell ref="A61:K61"/>
  </mergeCells>
  <printOptions horizontalCentered="1"/>
  <pageMargins left="0.7" right="0.7" top="0.75" bottom="0.75" header="0.3" footer="0.3"/>
  <pageSetup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62"/>
  <sheetViews>
    <sheetView tabSelected="1" topLeftCell="E46" zoomScaleNormal="100" zoomScaleSheetLayoutView="100" workbookViewId="0">
      <selection activeCell="K61" sqref="K61"/>
    </sheetView>
  </sheetViews>
  <sheetFormatPr defaultColWidth="12.54296875" defaultRowHeight="14" x14ac:dyDescent="0.25"/>
  <cols>
    <col min="1" max="1" width="22.54296875" style="17" customWidth="1"/>
    <col min="2" max="5" width="14.54296875" style="17" customWidth="1"/>
    <col min="6" max="16384" width="12.54296875" style="17"/>
  </cols>
  <sheetData>
    <row r="1" spans="1:6" ht="17.5" x14ac:dyDescent="0.25">
      <c r="A1" s="485" t="s">
        <v>115</v>
      </c>
      <c r="B1" s="485"/>
      <c r="C1" s="485"/>
      <c r="D1" s="485"/>
      <c r="E1" s="485"/>
    </row>
    <row r="2" spans="1:6" ht="17.5" x14ac:dyDescent="0.25">
      <c r="A2" s="485" t="s">
        <v>116</v>
      </c>
      <c r="B2" s="485"/>
      <c r="C2" s="485"/>
      <c r="D2" s="485"/>
      <c r="E2" s="485"/>
    </row>
    <row r="3" spans="1:6" ht="17.5" x14ac:dyDescent="0.25">
      <c r="A3" s="485" t="s">
        <v>117</v>
      </c>
      <c r="B3" s="485"/>
      <c r="C3" s="485"/>
      <c r="D3" s="485"/>
      <c r="E3" s="485"/>
    </row>
    <row r="4" spans="1:6" ht="14.5" thickBot="1" x14ac:dyDescent="0.3">
      <c r="A4" s="159"/>
      <c r="B4" s="160"/>
      <c r="C4" s="160"/>
      <c r="D4" s="160"/>
      <c r="E4" s="160"/>
    </row>
    <row r="5" spans="1:6" ht="14.5" thickBot="1" x14ac:dyDescent="0.3">
      <c r="A5" s="161"/>
      <c r="B5" s="162">
        <v>1984</v>
      </c>
      <c r="C5" s="163">
        <v>1996</v>
      </c>
      <c r="D5" s="163">
        <v>2000</v>
      </c>
      <c r="E5" s="163">
        <v>2010</v>
      </c>
      <c r="F5" s="138">
        <v>2022</v>
      </c>
    </row>
    <row r="6" spans="1:6" x14ac:dyDescent="0.25">
      <c r="A6" s="164" t="s">
        <v>60</v>
      </c>
      <c r="B6" s="142">
        <v>88.436666666666696</v>
      </c>
      <c r="C6" s="142">
        <v>92.1666666666667</v>
      </c>
      <c r="D6" s="142">
        <v>91.86666666666666</v>
      </c>
      <c r="E6" s="142">
        <v>95.226666666666674</v>
      </c>
      <c r="F6" s="144">
        <v>97.843333333333348</v>
      </c>
    </row>
    <row r="7" spans="1:6" x14ac:dyDescent="0.25">
      <c r="A7" s="164" t="s">
        <v>61</v>
      </c>
      <c r="B7" s="142">
        <v>86.513333333333307</v>
      </c>
      <c r="C7" s="142">
        <v>94.433333333333294</v>
      </c>
      <c r="D7" s="142">
        <v>94.3</v>
      </c>
      <c r="E7" s="142">
        <v>97.09666666666665</v>
      </c>
      <c r="F7" s="144">
        <v>98.066666666666677</v>
      </c>
    </row>
    <row r="8" spans="1:6" x14ac:dyDescent="0.25">
      <c r="A8" s="164" t="s">
        <v>62</v>
      </c>
      <c r="B8" s="142">
        <v>86.94</v>
      </c>
      <c r="C8" s="142">
        <v>93.1</v>
      </c>
      <c r="D8" s="142">
        <v>93.933333333333294</v>
      </c>
      <c r="E8" s="142">
        <v>95.240000000000009</v>
      </c>
      <c r="F8" s="144">
        <v>99.029999999999987</v>
      </c>
    </row>
    <row r="9" spans="1:6" x14ac:dyDescent="0.25">
      <c r="A9" s="164" t="s">
        <v>63</v>
      </c>
      <c r="B9" s="142">
        <v>86.56</v>
      </c>
      <c r="C9" s="142">
        <v>86.866666666666703</v>
      </c>
      <c r="D9" s="142">
        <v>88.6</v>
      </c>
      <c r="E9" s="142">
        <v>93.366666666666674</v>
      </c>
      <c r="F9" s="144">
        <v>94.513333333333335</v>
      </c>
    </row>
    <row r="10" spans="1:6" x14ac:dyDescent="0.25">
      <c r="A10" s="165" t="s">
        <v>64</v>
      </c>
      <c r="B10" s="148">
        <v>92.453333333333305</v>
      </c>
      <c r="C10" s="148">
        <v>95.033333333333303</v>
      </c>
      <c r="D10" s="148">
        <v>95.833333333333329</v>
      </c>
      <c r="E10" s="148">
        <v>96.416666666666671</v>
      </c>
      <c r="F10" s="150">
        <v>94.660000000000011</v>
      </c>
    </row>
    <row r="11" spans="1:6" x14ac:dyDescent="0.25">
      <c r="A11" s="164" t="s">
        <v>65</v>
      </c>
      <c r="B11" s="142">
        <v>93.243333333333297</v>
      </c>
      <c r="C11" s="142">
        <v>95.466666666666697</v>
      </c>
      <c r="D11" s="142">
        <v>96.266666666666666</v>
      </c>
      <c r="E11" s="142">
        <v>97.736666666666679</v>
      </c>
      <c r="F11" s="144">
        <v>99.276666666666685</v>
      </c>
    </row>
    <row r="12" spans="1:6" x14ac:dyDescent="0.25">
      <c r="A12" s="164" t="s">
        <v>66</v>
      </c>
      <c r="B12" s="142">
        <v>95.493333333333297</v>
      </c>
      <c r="C12" s="142">
        <v>97.466666666666697</v>
      </c>
      <c r="D12" s="142">
        <v>96.433333333333337</v>
      </c>
      <c r="E12" s="142">
        <v>97.903333333333322</v>
      </c>
      <c r="F12" s="144">
        <v>98.11333333333333</v>
      </c>
    </row>
    <row r="13" spans="1:6" x14ac:dyDescent="0.25">
      <c r="A13" s="164" t="s">
        <v>67</v>
      </c>
      <c r="B13" s="142">
        <v>94.25</v>
      </c>
      <c r="C13" s="142">
        <v>96.066666666666706</v>
      </c>
      <c r="D13" s="142">
        <v>96.266666666666666</v>
      </c>
      <c r="E13" s="142">
        <v>97.440000000000012</v>
      </c>
      <c r="F13" s="144">
        <v>98.286666666666676</v>
      </c>
    </row>
    <row r="14" spans="1:6" x14ac:dyDescent="0.25">
      <c r="A14" s="164" t="s">
        <v>68</v>
      </c>
      <c r="B14" s="142">
        <v>94.89</v>
      </c>
      <c r="C14" s="142">
        <v>93.033333333333303</v>
      </c>
      <c r="D14" s="142">
        <v>93.233333333333334</v>
      </c>
      <c r="E14" s="142">
        <v>91.056666666666672</v>
      </c>
      <c r="F14" s="144">
        <v>98.423333333333332</v>
      </c>
    </row>
    <row r="15" spans="1:6" x14ac:dyDescent="0.25">
      <c r="A15" s="165" t="s">
        <v>69</v>
      </c>
      <c r="B15" s="148">
        <v>88.7</v>
      </c>
      <c r="C15" s="148">
        <v>93.066666666666706</v>
      </c>
      <c r="D15" s="148">
        <v>92.1</v>
      </c>
      <c r="E15" s="148">
        <v>93.733333333333348</v>
      </c>
      <c r="F15" s="150">
        <v>93.13</v>
      </c>
    </row>
    <row r="16" spans="1:6" x14ac:dyDescent="0.25">
      <c r="A16" s="164" t="s">
        <v>70</v>
      </c>
      <c r="B16" s="142">
        <v>86.176666666666705</v>
      </c>
      <c r="C16" s="142">
        <v>89.6666666666667</v>
      </c>
      <c r="D16" s="142">
        <v>91.1</v>
      </c>
      <c r="E16" s="142">
        <v>93.006666666666661</v>
      </c>
      <c r="F16" s="144">
        <v>96.56</v>
      </c>
    </row>
    <row r="17" spans="1:6" x14ac:dyDescent="0.25">
      <c r="A17" s="164" t="s">
        <v>71</v>
      </c>
      <c r="B17" s="142">
        <v>93.516666666666694</v>
      </c>
      <c r="C17" s="142">
        <v>94.8</v>
      </c>
      <c r="D17" s="142">
        <v>94.733333333333334</v>
      </c>
      <c r="E17" s="142">
        <v>95.693333333333342</v>
      </c>
      <c r="F17" s="144">
        <v>96.853333333333339</v>
      </c>
    </row>
    <row r="18" spans="1:6" x14ac:dyDescent="0.25">
      <c r="A18" s="164" t="s">
        <v>72</v>
      </c>
      <c r="B18" s="142">
        <v>90.71</v>
      </c>
      <c r="C18" s="142">
        <v>92.866666666666703</v>
      </c>
      <c r="D18" s="142">
        <v>93.933333333333337</v>
      </c>
      <c r="E18" s="142">
        <v>97.923333333333332</v>
      </c>
      <c r="F18" s="144">
        <v>97.99666666666667</v>
      </c>
    </row>
    <row r="19" spans="1:6" x14ac:dyDescent="0.25">
      <c r="A19" s="164" t="s">
        <v>73</v>
      </c>
      <c r="B19" s="142">
        <v>94.16</v>
      </c>
      <c r="C19" s="142">
        <v>93</v>
      </c>
      <c r="D19" s="142">
        <v>91.533333333333331</v>
      </c>
      <c r="E19" s="142">
        <v>95.18</v>
      </c>
      <c r="F19" s="144">
        <v>99.013333333333321</v>
      </c>
    </row>
    <row r="20" spans="1:6" x14ac:dyDescent="0.25">
      <c r="A20" s="165" t="s">
        <v>74</v>
      </c>
      <c r="B20" s="148">
        <v>91.57</v>
      </c>
      <c r="C20" s="148">
        <v>93.733333333333306</v>
      </c>
      <c r="D20" s="148">
        <v>94.466666666666669</v>
      </c>
      <c r="E20" s="148">
        <v>92.456666666666663</v>
      </c>
      <c r="F20" s="150">
        <v>97.219999999999985</v>
      </c>
    </row>
    <row r="21" spans="1:6" x14ac:dyDescent="0.25">
      <c r="A21" s="164" t="s">
        <v>75</v>
      </c>
      <c r="B21" s="142">
        <v>96.213333333333296</v>
      </c>
      <c r="C21" s="142">
        <v>96.6</v>
      </c>
      <c r="D21" s="142">
        <v>96.2</v>
      </c>
      <c r="E21" s="142">
        <v>97.676666666666662</v>
      </c>
      <c r="F21" s="144">
        <v>99.256666666666661</v>
      </c>
    </row>
    <row r="22" spans="1:6" x14ac:dyDescent="0.25">
      <c r="A22" s="164" t="s">
        <v>76</v>
      </c>
      <c r="B22" s="142">
        <v>94.316666666666706</v>
      </c>
      <c r="C22" s="142">
        <v>93.9</v>
      </c>
      <c r="D22" s="142">
        <v>94.8</v>
      </c>
      <c r="E22" s="142">
        <v>97.456666666666663</v>
      </c>
      <c r="F22" s="144">
        <v>99.106666666666669</v>
      </c>
    </row>
    <row r="23" spans="1:6" x14ac:dyDescent="0.25">
      <c r="A23" s="164" t="s">
        <v>77</v>
      </c>
      <c r="B23" s="142">
        <v>88.146666666666704</v>
      </c>
      <c r="C23" s="142">
        <v>92.3333333333333</v>
      </c>
      <c r="D23" s="142">
        <v>93.333333333333329</v>
      </c>
      <c r="E23" s="142">
        <v>95.013333333333335</v>
      </c>
      <c r="F23" s="144">
        <v>96.976666666666674</v>
      </c>
    </row>
    <row r="24" spans="1:6" x14ac:dyDescent="0.25">
      <c r="A24" s="164" t="s">
        <v>78</v>
      </c>
      <c r="B24" s="142">
        <v>89.66</v>
      </c>
      <c r="C24" s="142">
        <v>91.1</v>
      </c>
      <c r="D24" s="142">
        <v>92.6</v>
      </c>
      <c r="E24" s="142">
        <v>96.513333333333321</v>
      </c>
      <c r="F24" s="144">
        <v>96.116666666666674</v>
      </c>
    </row>
    <row r="25" spans="1:6" x14ac:dyDescent="0.25">
      <c r="A25" s="165" t="s">
        <v>79</v>
      </c>
      <c r="B25" s="148">
        <v>93.44</v>
      </c>
      <c r="C25" s="148">
        <v>96.5</v>
      </c>
      <c r="D25" s="148">
        <v>97.86666666666666</v>
      </c>
      <c r="E25" s="148">
        <v>98.15666666666668</v>
      </c>
      <c r="F25" s="150">
        <v>98.756666666666661</v>
      </c>
    </row>
    <row r="26" spans="1:6" x14ac:dyDescent="0.25">
      <c r="A26" s="164" t="s">
        <v>80</v>
      </c>
      <c r="B26" s="142">
        <v>95.69</v>
      </c>
      <c r="C26" s="142">
        <v>96.7</v>
      </c>
      <c r="D26" s="142">
        <v>95.033333333333331</v>
      </c>
      <c r="E26" s="142">
        <v>96.203333333333333</v>
      </c>
      <c r="F26" s="144">
        <v>97.433333333333337</v>
      </c>
    </row>
    <row r="27" spans="1:6" x14ac:dyDescent="0.25">
      <c r="A27" s="164" t="s">
        <v>81</v>
      </c>
      <c r="B27" s="142">
        <v>95.86</v>
      </c>
      <c r="C27" s="142">
        <v>95.7</v>
      </c>
      <c r="D27" s="142">
        <v>94.6</v>
      </c>
      <c r="E27" s="142">
        <v>97.616666666666674</v>
      </c>
      <c r="F27" s="144">
        <v>97.486666666666665</v>
      </c>
    </row>
    <row r="28" spans="1:6" x14ac:dyDescent="0.25">
      <c r="A28" s="164" t="s">
        <v>82</v>
      </c>
      <c r="B28" s="142">
        <v>92.8333333333333</v>
      </c>
      <c r="C28" s="142">
        <v>94.966666666666697</v>
      </c>
      <c r="D28" s="142">
        <v>94.966666666666669</v>
      </c>
      <c r="E28" s="142">
        <v>96.820000000000007</v>
      </c>
      <c r="F28" s="144">
        <v>97.416666666666671</v>
      </c>
    </row>
    <row r="29" spans="1:6" x14ac:dyDescent="0.25">
      <c r="A29" s="164" t="s">
        <v>83</v>
      </c>
      <c r="B29" s="142">
        <v>95.8333333333333</v>
      </c>
      <c r="C29" s="142">
        <v>97.1</v>
      </c>
      <c r="D29" s="142">
        <v>97.433333333333337</v>
      </c>
      <c r="E29" s="142">
        <v>98.483333333333334</v>
      </c>
      <c r="F29" s="144">
        <v>98.7</v>
      </c>
    </row>
    <row r="30" spans="1:6" x14ac:dyDescent="0.25">
      <c r="A30" s="165" t="s">
        <v>84</v>
      </c>
      <c r="B30" s="148">
        <v>82.366666666666703</v>
      </c>
      <c r="C30" s="148">
        <v>87.533333333333303</v>
      </c>
      <c r="D30" s="148">
        <v>89.2</v>
      </c>
      <c r="E30" s="148">
        <v>95.986666666666679</v>
      </c>
      <c r="F30" s="150">
        <v>96.149999999999991</v>
      </c>
    </row>
    <row r="31" spans="1:6" x14ac:dyDescent="0.25">
      <c r="A31" s="164" t="s">
        <v>85</v>
      </c>
      <c r="B31" s="142">
        <v>91.48</v>
      </c>
      <c r="C31" s="142">
        <v>95.3333333333333</v>
      </c>
      <c r="D31" s="142">
        <v>95.766666666666666</v>
      </c>
      <c r="E31" s="142">
        <v>96.143333333333331</v>
      </c>
      <c r="F31" s="144">
        <v>96.673333333333332</v>
      </c>
    </row>
    <row r="32" spans="1:6" x14ac:dyDescent="0.25">
      <c r="A32" s="164" t="s">
        <v>86</v>
      </c>
      <c r="B32" s="142">
        <v>90.963333333333296</v>
      </c>
      <c r="C32" s="142">
        <v>94.266666666666694</v>
      </c>
      <c r="D32" s="142">
        <v>94.6</v>
      </c>
      <c r="E32" s="142">
        <v>94.866666666666674</v>
      </c>
      <c r="F32" s="144">
        <v>96.910000000000011</v>
      </c>
    </row>
    <row r="33" spans="1:6" x14ac:dyDescent="0.25">
      <c r="A33" s="164" t="s">
        <v>87</v>
      </c>
      <c r="B33" s="142">
        <v>95.676666666666705</v>
      </c>
      <c r="C33" s="142">
        <v>96</v>
      </c>
      <c r="D33" s="142">
        <v>97.333333333333329</v>
      </c>
      <c r="E33" s="142">
        <v>95.613333333333344</v>
      </c>
      <c r="F33" s="144">
        <v>98.853333333333339</v>
      </c>
    </row>
    <row r="34" spans="1:6" x14ac:dyDescent="0.25">
      <c r="A34" s="164" t="s">
        <v>88</v>
      </c>
      <c r="B34" s="142">
        <v>90.353333333333296</v>
      </c>
      <c r="C34" s="142">
        <v>93.5</v>
      </c>
      <c r="D34" s="142">
        <v>93.966666666666669</v>
      </c>
      <c r="E34" s="142">
        <v>96.586666666666659</v>
      </c>
      <c r="F34" s="144">
        <v>97.466666666666654</v>
      </c>
    </row>
    <row r="35" spans="1:6" x14ac:dyDescent="0.25">
      <c r="A35" s="165" t="s">
        <v>89</v>
      </c>
      <c r="B35" s="148">
        <v>94.326666666666696</v>
      </c>
      <c r="C35" s="148">
        <v>96.133333333333297</v>
      </c>
      <c r="D35" s="148">
        <v>97.666666666666671</v>
      </c>
      <c r="E35" s="148">
        <v>98.206666666666663</v>
      </c>
      <c r="F35" s="150">
        <v>98.94</v>
      </c>
    </row>
    <row r="36" spans="1:6" x14ac:dyDescent="0.25">
      <c r="A36" s="164" t="s">
        <v>90</v>
      </c>
      <c r="B36" s="142">
        <v>94.79</v>
      </c>
      <c r="C36" s="142">
        <v>93.6</v>
      </c>
      <c r="D36" s="142">
        <v>94.6</v>
      </c>
      <c r="E36" s="142">
        <v>95.923333333333332</v>
      </c>
      <c r="F36" s="144">
        <v>93.863333333333344</v>
      </c>
    </row>
    <row r="37" spans="1:6" x14ac:dyDescent="0.25">
      <c r="A37" s="164" t="s">
        <v>91</v>
      </c>
      <c r="B37" s="142">
        <v>82.046666666666695</v>
      </c>
      <c r="C37" s="142">
        <v>86.233333333333306</v>
      </c>
      <c r="D37" s="142">
        <v>91.2</v>
      </c>
      <c r="E37" s="142">
        <v>92.443333333333328</v>
      </c>
      <c r="F37" s="144">
        <v>93.949999999999989</v>
      </c>
    </row>
    <row r="38" spans="1:6" x14ac:dyDescent="0.25">
      <c r="A38" s="164" t="s">
        <v>92</v>
      </c>
      <c r="B38" s="142">
        <v>91.773333333333298</v>
      </c>
      <c r="C38" s="142">
        <v>93.433333333333294</v>
      </c>
      <c r="D38" s="142">
        <v>95.066666666666663</v>
      </c>
      <c r="E38" s="142">
        <v>94.84666666666665</v>
      </c>
      <c r="F38" s="144">
        <v>93.313333333333333</v>
      </c>
    </row>
    <row r="39" spans="1:6" x14ac:dyDescent="0.25">
      <c r="A39" s="164" t="s">
        <v>93</v>
      </c>
      <c r="B39" s="142">
        <v>88.293333333333294</v>
      </c>
      <c r="C39" s="142">
        <v>93.5</v>
      </c>
      <c r="D39" s="142">
        <v>93.9</v>
      </c>
      <c r="E39" s="142">
        <v>95.530000000000015</v>
      </c>
      <c r="F39" s="144">
        <v>97.64</v>
      </c>
    </row>
    <row r="40" spans="1:6" x14ac:dyDescent="0.25">
      <c r="A40" s="165" t="s">
        <v>94</v>
      </c>
      <c r="B40" s="148">
        <v>94.636666666666699</v>
      </c>
      <c r="C40" s="148">
        <v>96.3</v>
      </c>
      <c r="D40" s="148">
        <v>95.8</v>
      </c>
      <c r="E40" s="148">
        <v>98.473333333333343</v>
      </c>
      <c r="F40" s="150">
        <v>98.62</v>
      </c>
    </row>
    <row r="41" spans="1:6" x14ac:dyDescent="0.25">
      <c r="A41" s="164" t="s">
        <v>95</v>
      </c>
      <c r="B41" s="142">
        <v>92.436666666666696</v>
      </c>
      <c r="C41" s="142">
        <v>94.5</v>
      </c>
      <c r="D41" s="142">
        <v>94.833333333333329</v>
      </c>
      <c r="E41" s="142">
        <v>96.743333333333339</v>
      </c>
      <c r="F41" s="144">
        <v>98.690000000000012</v>
      </c>
    </row>
    <row r="42" spans="1:6" x14ac:dyDescent="0.25">
      <c r="A42" s="164" t="s">
        <v>96</v>
      </c>
      <c r="B42" s="142">
        <v>90.25</v>
      </c>
      <c r="C42" s="142">
        <v>91.3</v>
      </c>
      <c r="D42" s="142">
        <v>91.166666666666671</v>
      </c>
      <c r="E42" s="142">
        <v>95.719999999999985</v>
      </c>
      <c r="F42" s="144">
        <v>98.340000000000018</v>
      </c>
    </row>
    <row r="43" spans="1:6" x14ac:dyDescent="0.25">
      <c r="A43" s="164" t="s">
        <v>97</v>
      </c>
      <c r="B43" s="142">
        <v>90.603333333333296</v>
      </c>
      <c r="C43" s="142">
        <v>96.033333333333303</v>
      </c>
      <c r="D43" s="142">
        <v>94.8</v>
      </c>
      <c r="E43" s="142">
        <v>97.596666666666678</v>
      </c>
      <c r="F43" s="144">
        <v>98.813333333333333</v>
      </c>
    </row>
    <row r="44" spans="1:6" x14ac:dyDescent="0.25">
      <c r="A44" s="164" t="s">
        <v>98</v>
      </c>
      <c r="B44" s="142">
        <v>94.85</v>
      </c>
      <c r="C44" s="142">
        <v>96.9</v>
      </c>
      <c r="D44" s="142">
        <v>96.6</v>
      </c>
      <c r="E44" s="142">
        <v>98.17</v>
      </c>
      <c r="F44" s="144">
        <v>98.236666666666679</v>
      </c>
    </row>
    <row r="45" spans="1:6" x14ac:dyDescent="0.25">
      <c r="A45" s="165" t="s">
        <v>99</v>
      </c>
      <c r="B45" s="148">
        <v>93.626666666666694</v>
      </c>
      <c r="C45" s="148">
        <v>95.7</v>
      </c>
      <c r="D45" s="148">
        <v>94.9</v>
      </c>
      <c r="E45" s="148">
        <v>97.173333333333332</v>
      </c>
      <c r="F45" s="150">
        <v>98.56</v>
      </c>
    </row>
    <row r="46" spans="1:6" x14ac:dyDescent="0.25">
      <c r="A46" s="164" t="s">
        <v>100</v>
      </c>
      <c r="B46" s="142">
        <v>83.653333333333293</v>
      </c>
      <c r="C46" s="142">
        <v>91.3</v>
      </c>
      <c r="D46" s="142">
        <v>93.166666666666671</v>
      </c>
      <c r="E46" s="142">
        <v>94.33</v>
      </c>
      <c r="F46" s="144">
        <v>98.176666666666662</v>
      </c>
    </row>
    <row r="47" spans="1:6" x14ac:dyDescent="0.25">
      <c r="A47" s="164" t="s">
        <v>101</v>
      </c>
      <c r="B47" s="142">
        <v>93.203333333333305</v>
      </c>
      <c r="C47" s="142">
        <v>93.3333333333333</v>
      </c>
      <c r="D47" s="142">
        <v>94.333333333333329</v>
      </c>
      <c r="E47" s="142">
        <v>97.766666666666666</v>
      </c>
      <c r="F47" s="144">
        <v>98.123333333333335</v>
      </c>
    </row>
    <row r="48" spans="1:6" x14ac:dyDescent="0.25">
      <c r="A48" s="164" t="s">
        <v>102</v>
      </c>
      <c r="B48" s="142">
        <v>88.486666666666693</v>
      </c>
      <c r="C48" s="142">
        <v>93.966666666666697</v>
      </c>
      <c r="D48" s="142">
        <v>95.5</v>
      </c>
      <c r="E48" s="142">
        <v>92.19</v>
      </c>
      <c r="F48" s="144">
        <v>97.716666666666654</v>
      </c>
    </row>
    <row r="49" spans="1:6" x14ac:dyDescent="0.25">
      <c r="A49" s="164" t="s">
        <v>103</v>
      </c>
      <c r="B49" s="142">
        <v>88.403333333333293</v>
      </c>
      <c r="C49" s="142">
        <v>91.033333333333303</v>
      </c>
      <c r="D49" s="142">
        <v>93.533333333333331</v>
      </c>
      <c r="E49" s="142">
        <v>95.236666666666665</v>
      </c>
      <c r="F49" s="144">
        <v>98.673333333333332</v>
      </c>
    </row>
    <row r="50" spans="1:6" x14ac:dyDescent="0.25">
      <c r="A50" s="165" t="s">
        <v>104</v>
      </c>
      <c r="B50" s="148">
        <v>92.52</v>
      </c>
      <c r="C50" s="148">
        <v>96.6666666666667</v>
      </c>
      <c r="D50" s="148">
        <v>95.933333333333337</v>
      </c>
      <c r="E50" s="148">
        <v>96.666666666666671</v>
      </c>
      <c r="F50" s="150">
        <v>95.86</v>
      </c>
    </row>
    <row r="51" spans="1:6" x14ac:dyDescent="0.25">
      <c r="A51" s="164" t="s">
        <v>105</v>
      </c>
      <c r="B51" s="142">
        <v>92.256666666666703</v>
      </c>
      <c r="C51" s="142">
        <v>95.933333333333294</v>
      </c>
      <c r="D51" s="142">
        <v>95.566666666666663</v>
      </c>
      <c r="E51" s="142">
        <v>98.143333333333317</v>
      </c>
      <c r="F51" s="144">
        <v>98.38333333333334</v>
      </c>
    </row>
    <row r="52" spans="1:6" x14ac:dyDescent="0.25">
      <c r="A52" s="164" t="s">
        <v>106</v>
      </c>
      <c r="B52" s="142">
        <v>93.053333333333299</v>
      </c>
      <c r="C52" s="142">
        <v>94.9</v>
      </c>
      <c r="D52" s="142">
        <v>95.36666666666666</v>
      </c>
      <c r="E52" s="142">
        <v>95.273333333333326</v>
      </c>
      <c r="F52" s="144">
        <v>98.493333333333339</v>
      </c>
    </row>
    <row r="53" spans="1:6" x14ac:dyDescent="0.25">
      <c r="A53" s="164" t="s">
        <v>107</v>
      </c>
      <c r="B53" s="142">
        <v>93.013333333333307</v>
      </c>
      <c r="C53" s="142">
        <v>94.533333333333303</v>
      </c>
      <c r="D53" s="142">
        <v>94.9</v>
      </c>
      <c r="E53" s="142">
        <v>98.139999999999986</v>
      </c>
      <c r="F53" s="144">
        <v>98.74666666666667</v>
      </c>
    </row>
    <row r="54" spans="1:6" x14ac:dyDescent="0.25">
      <c r="A54" s="164" t="s">
        <v>108</v>
      </c>
      <c r="B54" s="142">
        <v>87.69</v>
      </c>
      <c r="C54" s="142">
        <v>92.9</v>
      </c>
      <c r="D54" s="142">
        <v>94</v>
      </c>
      <c r="E54" s="142">
        <v>96.206666666666663</v>
      </c>
      <c r="F54" s="144">
        <v>96.61666666666666</v>
      </c>
    </row>
    <row r="55" spans="1:6" x14ac:dyDescent="0.25">
      <c r="A55" s="164" t="s">
        <v>109</v>
      </c>
      <c r="B55" s="142">
        <v>95.22</v>
      </c>
      <c r="C55" s="142">
        <v>97</v>
      </c>
      <c r="D55" s="142">
        <v>94.8</v>
      </c>
      <c r="E55" s="142">
        <v>98.323333333333338</v>
      </c>
      <c r="F55" s="144">
        <v>97.75333333333333</v>
      </c>
    </row>
    <row r="56" spans="1:6" ht="14.5" thickBot="1" x14ac:dyDescent="0.3">
      <c r="A56" s="164" t="s">
        <v>110</v>
      </c>
      <c r="B56" s="142">
        <v>89.87</v>
      </c>
      <c r="C56" s="142">
        <v>95.033333333333303</v>
      </c>
      <c r="D56" s="142">
        <v>94.733333333333334</v>
      </c>
      <c r="E56" s="142">
        <v>97.27</v>
      </c>
      <c r="F56" s="144">
        <v>97.469999999999985</v>
      </c>
    </row>
    <row r="57" spans="1:6" ht="14.5" thickBot="1" x14ac:dyDescent="0.3">
      <c r="A57" s="166" t="s">
        <v>56</v>
      </c>
      <c r="B57" s="155">
        <v>91.6</v>
      </c>
      <c r="C57" s="155">
        <v>93.9</v>
      </c>
      <c r="D57" s="155">
        <v>94.4</v>
      </c>
      <c r="E57" s="155">
        <v>95.813333333333333</v>
      </c>
      <c r="F57" s="157">
        <v>96.88666666666667</v>
      </c>
    </row>
    <row r="58" spans="1:6" x14ac:dyDescent="0.25">
      <c r="A58" s="167"/>
      <c r="B58" s="168"/>
      <c r="C58" s="169"/>
      <c r="D58" s="169"/>
      <c r="E58" s="169"/>
    </row>
    <row r="59" spans="1:6" x14ac:dyDescent="0.25">
      <c r="A59" s="503" t="s">
        <v>118</v>
      </c>
      <c r="B59" s="503"/>
      <c r="C59" s="503"/>
      <c r="D59" s="503"/>
      <c r="E59" s="503"/>
    </row>
    <row r="62" spans="1:6" x14ac:dyDescent="0.25">
      <c r="D62" s="18"/>
    </row>
  </sheetData>
  <mergeCells count="4">
    <mergeCell ref="A1:E1"/>
    <mergeCell ref="A2:E2"/>
    <mergeCell ref="A3:E3"/>
    <mergeCell ref="A59:E59"/>
  </mergeCells>
  <printOptions horizontalCentered="1"/>
  <pageMargins left="0.7" right="0.7" top="0.75" bottom="0.75" header="0.3" footer="0.3"/>
  <pageSetup scale="8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76"/>
  <sheetViews>
    <sheetView tabSelected="1" topLeftCell="B42" zoomScaleNormal="100" zoomScaleSheetLayoutView="100" workbookViewId="0">
      <selection activeCell="K61" sqref="K61"/>
    </sheetView>
  </sheetViews>
  <sheetFormatPr defaultColWidth="12.90625" defaultRowHeight="14" x14ac:dyDescent="0.3"/>
  <cols>
    <col min="1" max="1" width="18.54296875" style="3" bestFit="1" customWidth="1"/>
    <col min="2" max="6" width="12.54296875" style="3" customWidth="1"/>
    <col min="7" max="7" width="13.54296875" style="3" customWidth="1"/>
    <col min="8" max="16384" width="12.90625" style="3"/>
  </cols>
  <sheetData>
    <row r="1" spans="1:12" ht="17.5" x14ac:dyDescent="0.35">
      <c r="A1" s="486" t="s">
        <v>119</v>
      </c>
      <c r="B1" s="486"/>
      <c r="C1" s="486"/>
      <c r="D1" s="486"/>
      <c r="E1" s="486"/>
      <c r="F1" s="486"/>
      <c r="G1" s="486"/>
    </row>
    <row r="2" spans="1:12" ht="17.5" x14ac:dyDescent="0.35">
      <c r="A2" s="486" t="s">
        <v>281</v>
      </c>
      <c r="B2" s="486"/>
      <c r="C2" s="486"/>
      <c r="D2" s="486"/>
      <c r="E2" s="486"/>
      <c r="F2" s="486"/>
      <c r="G2" s="486"/>
    </row>
    <row r="3" spans="1:12" ht="15" x14ac:dyDescent="0.3">
      <c r="A3" s="505" t="s">
        <v>14</v>
      </c>
      <c r="B3" s="505"/>
      <c r="C3" s="505"/>
      <c r="D3" s="505"/>
      <c r="E3" s="505"/>
      <c r="F3" s="505"/>
      <c r="G3" s="505"/>
    </row>
    <row r="4" spans="1:12" ht="6" customHeight="1" thickBot="1" x14ac:dyDescent="0.45">
      <c r="A4" s="504"/>
      <c r="B4" s="504"/>
      <c r="C4" s="504"/>
      <c r="D4" s="504"/>
      <c r="E4" s="504"/>
      <c r="F4" s="504"/>
      <c r="G4" s="504"/>
    </row>
    <row r="5" spans="1:12" ht="28" x14ac:dyDescent="0.3">
      <c r="A5" s="170"/>
      <c r="B5" s="171" t="s">
        <v>15</v>
      </c>
      <c r="C5" s="172" t="s">
        <v>120</v>
      </c>
      <c r="D5" s="172" t="s">
        <v>121</v>
      </c>
      <c r="E5" s="172" t="s">
        <v>122</v>
      </c>
      <c r="F5" s="173" t="s">
        <v>123</v>
      </c>
      <c r="G5" s="89" t="s">
        <v>20</v>
      </c>
    </row>
    <row r="6" spans="1:12" x14ac:dyDescent="0.3">
      <c r="A6" s="174" t="s">
        <v>60</v>
      </c>
      <c r="B6" s="175">
        <v>95.568015540039582</v>
      </c>
      <c r="C6" s="175">
        <v>98.354724148158908</v>
      </c>
      <c r="D6" s="175">
        <v>98.141769775740514</v>
      </c>
      <c r="E6" s="175">
        <v>97.998259367082781</v>
      </c>
      <c r="F6" s="176">
        <v>98.067399711444608</v>
      </c>
      <c r="G6" s="177">
        <v>97.575951760891172</v>
      </c>
      <c r="I6" s="15"/>
      <c r="J6" s="15"/>
      <c r="K6" s="15"/>
      <c r="L6" s="15"/>
    </row>
    <row r="7" spans="1:12" x14ac:dyDescent="0.3">
      <c r="A7" s="57" t="s">
        <v>61</v>
      </c>
      <c r="B7" s="178">
        <v>96.022859402952832</v>
      </c>
      <c r="C7" s="178">
        <v>97.207908195267166</v>
      </c>
      <c r="D7" s="178">
        <v>100</v>
      </c>
      <c r="E7" s="178">
        <v>99.090756713683831</v>
      </c>
      <c r="F7" s="179">
        <v>99.30136329565029</v>
      </c>
      <c r="G7" s="180">
        <v>98.52124939158567</v>
      </c>
      <c r="I7" s="15"/>
      <c r="J7" s="15"/>
      <c r="K7" s="15"/>
      <c r="L7" s="15"/>
    </row>
    <row r="8" spans="1:12" x14ac:dyDescent="0.3">
      <c r="A8" s="57" t="s">
        <v>62</v>
      </c>
      <c r="B8" s="178">
        <v>97.506160687242925</v>
      </c>
      <c r="C8" s="178">
        <v>99.410215051560286</v>
      </c>
      <c r="D8" s="178">
        <v>99.428607605107771</v>
      </c>
      <c r="E8" s="178">
        <v>98.050526021661952</v>
      </c>
      <c r="F8" s="179">
        <v>99.76574705643425</v>
      </c>
      <c r="G8" s="180">
        <v>99.0023620225478</v>
      </c>
      <c r="I8" s="15"/>
      <c r="J8" s="15"/>
      <c r="K8" s="15"/>
      <c r="L8" s="15"/>
    </row>
    <row r="9" spans="1:12" x14ac:dyDescent="0.3">
      <c r="A9" s="57" t="s">
        <v>63</v>
      </c>
      <c r="B9" s="178">
        <v>91.399494106070875</v>
      </c>
      <c r="C9" s="178">
        <v>95.920220746033607</v>
      </c>
      <c r="D9" s="178">
        <v>95.17796333513563</v>
      </c>
      <c r="E9" s="178">
        <v>93.894999855632776</v>
      </c>
      <c r="F9" s="179">
        <v>94.249033128962949</v>
      </c>
      <c r="G9" s="180">
        <v>94.108575576292878</v>
      </c>
      <c r="I9" s="15"/>
      <c r="J9" s="15"/>
      <c r="K9" s="15"/>
      <c r="L9" s="15"/>
    </row>
    <row r="10" spans="1:12" x14ac:dyDescent="0.3">
      <c r="A10" s="58" t="s">
        <v>64</v>
      </c>
      <c r="B10" s="181">
        <v>91.512105834565617</v>
      </c>
      <c r="C10" s="181">
        <v>94.81949928047365</v>
      </c>
      <c r="D10" s="181">
        <v>95.27256810910076</v>
      </c>
      <c r="E10" s="181">
        <v>96.558498094166325</v>
      </c>
      <c r="F10" s="182">
        <v>95.865054252164853</v>
      </c>
      <c r="G10" s="183">
        <v>94.949322840254183</v>
      </c>
      <c r="I10" s="15"/>
      <c r="J10" s="15"/>
      <c r="K10" s="15"/>
      <c r="L10" s="15"/>
    </row>
    <row r="11" spans="1:12" x14ac:dyDescent="0.3">
      <c r="A11" s="57" t="s">
        <v>65</v>
      </c>
      <c r="B11" s="178">
        <v>99.155487540811691</v>
      </c>
      <c r="C11" s="178">
        <v>100</v>
      </c>
      <c r="D11" s="178">
        <v>100</v>
      </c>
      <c r="E11" s="178">
        <v>100</v>
      </c>
      <c r="F11" s="179">
        <v>100.00000000000001</v>
      </c>
      <c r="G11" s="180">
        <v>99.892544612428466</v>
      </c>
      <c r="I11" s="15"/>
      <c r="J11" s="15"/>
      <c r="K11" s="15"/>
      <c r="L11" s="15"/>
    </row>
    <row r="12" spans="1:12" x14ac:dyDescent="0.3">
      <c r="A12" s="57" t="s">
        <v>66</v>
      </c>
      <c r="B12" s="178">
        <v>95.422258038091243</v>
      </c>
      <c r="C12" s="178">
        <v>97.483289650027928</v>
      </c>
      <c r="D12" s="178">
        <v>100.00000000000001</v>
      </c>
      <c r="E12" s="178">
        <v>100</v>
      </c>
      <c r="F12" s="179">
        <v>99.449361290956631</v>
      </c>
      <c r="G12" s="180">
        <v>98.638303676073733</v>
      </c>
      <c r="I12" s="15"/>
      <c r="J12" s="15"/>
      <c r="K12" s="15"/>
      <c r="L12" s="15"/>
    </row>
    <row r="13" spans="1:12" x14ac:dyDescent="0.3">
      <c r="A13" s="57" t="s">
        <v>67</v>
      </c>
      <c r="B13" s="178">
        <v>97.894591308359438</v>
      </c>
      <c r="C13" s="178">
        <v>98.979498333974078</v>
      </c>
      <c r="D13" s="178">
        <v>100</v>
      </c>
      <c r="E13" s="178">
        <v>97.598305046248854</v>
      </c>
      <c r="F13" s="179">
        <v>96.260469376756234</v>
      </c>
      <c r="G13" s="180">
        <v>97.908110727467118</v>
      </c>
      <c r="I13" s="15"/>
      <c r="J13" s="15"/>
      <c r="K13" s="15"/>
      <c r="L13" s="15"/>
    </row>
    <row r="14" spans="1:12" x14ac:dyDescent="0.3">
      <c r="A14" s="184" t="s">
        <v>68</v>
      </c>
      <c r="B14" s="178">
        <v>99.344567952247246</v>
      </c>
      <c r="C14" s="178">
        <v>97.622576086687502</v>
      </c>
      <c r="D14" s="178">
        <v>100</v>
      </c>
      <c r="E14" s="178">
        <v>99.109239223265703</v>
      </c>
      <c r="F14" s="179">
        <v>99.7993462026392</v>
      </c>
      <c r="G14" s="180">
        <v>99.371065691179027</v>
      </c>
      <c r="I14" s="15"/>
      <c r="J14" s="15"/>
      <c r="K14" s="15"/>
      <c r="L14" s="15"/>
    </row>
    <row r="15" spans="1:12" x14ac:dyDescent="0.3">
      <c r="A15" s="58" t="s">
        <v>69</v>
      </c>
      <c r="B15" s="181">
        <v>91.955508975820464</v>
      </c>
      <c r="C15" s="181">
        <v>91.441763280898954</v>
      </c>
      <c r="D15" s="181">
        <v>92.424714929318938</v>
      </c>
      <c r="E15" s="181">
        <v>92.444155249318143</v>
      </c>
      <c r="F15" s="182">
        <v>93.532775644297445</v>
      </c>
      <c r="G15" s="183">
        <v>92.383935687491615</v>
      </c>
      <c r="I15" s="15"/>
      <c r="J15" s="15"/>
      <c r="K15" s="15"/>
      <c r="L15" s="15"/>
    </row>
    <row r="16" spans="1:12" x14ac:dyDescent="0.3">
      <c r="A16" s="57" t="s">
        <v>70</v>
      </c>
      <c r="B16" s="178">
        <v>96.179890808087094</v>
      </c>
      <c r="C16" s="178">
        <v>95.153931847987621</v>
      </c>
      <c r="D16" s="178">
        <v>95.669874200888458</v>
      </c>
      <c r="E16" s="178">
        <v>96.706626052907936</v>
      </c>
      <c r="F16" s="179">
        <v>97.892740372309575</v>
      </c>
      <c r="G16" s="180">
        <v>96.406305836381406</v>
      </c>
      <c r="I16" s="15"/>
      <c r="J16" s="15"/>
      <c r="K16" s="15"/>
      <c r="L16" s="15"/>
    </row>
    <row r="17" spans="1:12" x14ac:dyDescent="0.3">
      <c r="A17" s="57" t="s">
        <v>71</v>
      </c>
      <c r="B17" s="178">
        <v>95.448825406290766</v>
      </c>
      <c r="C17" s="178">
        <v>94.977690604899962</v>
      </c>
      <c r="D17" s="178">
        <v>100</v>
      </c>
      <c r="E17" s="178">
        <v>98.662394288914243</v>
      </c>
      <c r="F17" s="179">
        <v>100</v>
      </c>
      <c r="G17" s="180">
        <v>98.300891334669132</v>
      </c>
      <c r="I17" s="15"/>
      <c r="J17" s="15"/>
      <c r="K17" s="15"/>
      <c r="L17" s="15"/>
    </row>
    <row r="18" spans="1:12" x14ac:dyDescent="0.3">
      <c r="A18" s="57" t="s">
        <v>72</v>
      </c>
      <c r="B18" s="178">
        <v>94.763052567604703</v>
      </c>
      <c r="C18" s="178">
        <v>98.348833362792192</v>
      </c>
      <c r="D18" s="178">
        <v>98.706205148503727</v>
      </c>
      <c r="E18" s="178">
        <v>100.00000000000001</v>
      </c>
      <c r="F18" s="179">
        <v>99.469172288549302</v>
      </c>
      <c r="G18" s="180">
        <v>98.465599312011193</v>
      </c>
      <c r="I18" s="15"/>
      <c r="J18" s="15"/>
      <c r="K18" s="15"/>
      <c r="L18" s="15"/>
    </row>
    <row r="19" spans="1:12" x14ac:dyDescent="0.3">
      <c r="A19" s="57" t="s">
        <v>73</v>
      </c>
      <c r="B19" s="178">
        <v>97.373229500218159</v>
      </c>
      <c r="C19" s="178">
        <v>96.779486151872845</v>
      </c>
      <c r="D19" s="178">
        <v>98.241623767020599</v>
      </c>
      <c r="E19" s="178">
        <v>100</v>
      </c>
      <c r="F19" s="179">
        <v>99.033175427798781</v>
      </c>
      <c r="G19" s="180">
        <v>98.298180753862354</v>
      </c>
      <c r="I19" s="15"/>
      <c r="J19" s="15"/>
      <c r="K19" s="15"/>
      <c r="L19" s="15"/>
    </row>
    <row r="20" spans="1:12" x14ac:dyDescent="0.3">
      <c r="A20" s="58" t="s">
        <v>74</v>
      </c>
      <c r="B20" s="181">
        <v>97.076136665315133</v>
      </c>
      <c r="C20" s="181">
        <v>96.701270297411725</v>
      </c>
      <c r="D20" s="181">
        <v>98.92791297661978</v>
      </c>
      <c r="E20" s="181">
        <v>99.365321108212314</v>
      </c>
      <c r="F20" s="182">
        <v>98.630823155964436</v>
      </c>
      <c r="G20" s="183">
        <v>98.062540516150136</v>
      </c>
      <c r="I20" s="15"/>
      <c r="J20" s="15"/>
      <c r="K20" s="15"/>
      <c r="L20" s="15"/>
    </row>
    <row r="21" spans="1:12" x14ac:dyDescent="0.3">
      <c r="A21" s="57" t="s">
        <v>75</v>
      </c>
      <c r="B21" s="178">
        <v>97.811524812577176</v>
      </c>
      <c r="C21" s="178">
        <v>100</v>
      </c>
      <c r="D21" s="178">
        <v>99.432074629468772</v>
      </c>
      <c r="E21" s="178">
        <v>98.863372319979135</v>
      </c>
      <c r="F21" s="179">
        <v>99.06140324354547</v>
      </c>
      <c r="G21" s="180">
        <v>99.108537648270669</v>
      </c>
      <c r="I21" s="15"/>
      <c r="J21" s="15"/>
      <c r="K21" s="15"/>
      <c r="L21" s="15"/>
    </row>
    <row r="22" spans="1:12" x14ac:dyDescent="0.3">
      <c r="A22" s="57" t="s">
        <v>76</v>
      </c>
      <c r="B22" s="178">
        <v>93.792691120274171</v>
      </c>
      <c r="C22" s="178">
        <v>98.700909712049906</v>
      </c>
      <c r="D22" s="178">
        <v>100</v>
      </c>
      <c r="E22" s="178">
        <v>99.177558962018935</v>
      </c>
      <c r="F22" s="179">
        <v>97.857830844200478</v>
      </c>
      <c r="G22" s="180">
        <v>97.791406393536818</v>
      </c>
      <c r="I22" s="15"/>
      <c r="J22" s="15"/>
      <c r="K22" s="15"/>
      <c r="L22" s="15"/>
    </row>
    <row r="23" spans="1:12" x14ac:dyDescent="0.3">
      <c r="A23" s="57" t="s">
        <v>77</v>
      </c>
      <c r="B23" s="178">
        <v>91.7403110543097</v>
      </c>
      <c r="C23" s="178">
        <v>96.948348733312685</v>
      </c>
      <c r="D23" s="178">
        <v>98.138789439558053</v>
      </c>
      <c r="E23" s="178">
        <v>100</v>
      </c>
      <c r="F23" s="179">
        <v>97.601681632533854</v>
      </c>
      <c r="G23" s="180">
        <v>96.372997785105497</v>
      </c>
      <c r="I23" s="15"/>
      <c r="J23" s="15"/>
      <c r="K23" s="15"/>
      <c r="L23" s="15"/>
    </row>
    <row r="24" spans="1:12" x14ac:dyDescent="0.3">
      <c r="A24" s="57" t="s">
        <v>78</v>
      </c>
      <c r="B24" s="178">
        <v>94.884157137407186</v>
      </c>
      <c r="C24" s="178">
        <v>96.891060002127332</v>
      </c>
      <c r="D24" s="178">
        <v>96.617347414401578</v>
      </c>
      <c r="E24" s="178">
        <v>98.678328550389367</v>
      </c>
      <c r="F24" s="179">
        <v>98.059919045735043</v>
      </c>
      <c r="G24" s="180">
        <v>96.761378027178935</v>
      </c>
      <c r="I24" s="15"/>
      <c r="J24" s="15"/>
      <c r="K24" s="15"/>
      <c r="L24" s="15"/>
    </row>
    <row r="25" spans="1:12" x14ac:dyDescent="0.3">
      <c r="A25" s="58" t="s">
        <v>79</v>
      </c>
      <c r="B25" s="181">
        <v>98.83099058577568</v>
      </c>
      <c r="C25" s="181">
        <v>99.332175070197536</v>
      </c>
      <c r="D25" s="181">
        <v>100</v>
      </c>
      <c r="E25" s="181">
        <v>100</v>
      </c>
      <c r="F25" s="182">
        <v>100</v>
      </c>
      <c r="G25" s="183">
        <v>99.639874619711208</v>
      </c>
      <c r="I25" s="15"/>
      <c r="J25" s="15"/>
      <c r="K25" s="15"/>
      <c r="L25" s="15"/>
    </row>
    <row r="26" spans="1:12" x14ac:dyDescent="0.3">
      <c r="A26" s="57" t="s">
        <v>80</v>
      </c>
      <c r="B26" s="178">
        <v>97.778942032807507</v>
      </c>
      <c r="C26" s="178">
        <v>96.407388030066826</v>
      </c>
      <c r="D26" s="178">
        <v>97.786896847832637</v>
      </c>
      <c r="E26" s="178">
        <v>96.605538412021815</v>
      </c>
      <c r="F26" s="179">
        <v>97.117318045850595</v>
      </c>
      <c r="G26" s="180">
        <v>97.115445841842501</v>
      </c>
      <c r="I26" s="15"/>
      <c r="J26" s="15"/>
      <c r="K26" s="15"/>
      <c r="L26" s="15"/>
    </row>
    <row r="27" spans="1:12" x14ac:dyDescent="0.3">
      <c r="A27" s="57" t="s">
        <v>81</v>
      </c>
      <c r="B27" s="178">
        <v>95.932074360906483</v>
      </c>
      <c r="C27" s="178">
        <v>97.676492025040957</v>
      </c>
      <c r="D27" s="178">
        <v>97.605572580345395</v>
      </c>
      <c r="E27" s="178">
        <v>100</v>
      </c>
      <c r="F27" s="179">
        <v>97.732641116826585</v>
      </c>
      <c r="G27" s="180">
        <v>97.693559189691769</v>
      </c>
      <c r="I27" s="15"/>
      <c r="J27" s="15"/>
      <c r="K27" s="15"/>
      <c r="L27" s="15"/>
    </row>
    <row r="28" spans="1:12" x14ac:dyDescent="0.3">
      <c r="A28" s="57" t="s">
        <v>82</v>
      </c>
      <c r="B28" s="178">
        <v>93.263405900544996</v>
      </c>
      <c r="C28" s="178">
        <v>96.386405651506152</v>
      </c>
      <c r="D28" s="178">
        <v>98.402794590440607</v>
      </c>
      <c r="E28" s="178">
        <v>99.274213683822396</v>
      </c>
      <c r="F28" s="179">
        <v>97.480650394618749</v>
      </c>
      <c r="G28" s="180">
        <v>96.830960552786536</v>
      </c>
      <c r="I28" s="15"/>
      <c r="J28" s="15"/>
      <c r="K28" s="15"/>
      <c r="L28" s="15"/>
    </row>
    <row r="29" spans="1:12" x14ac:dyDescent="0.3">
      <c r="A29" s="57" t="s">
        <v>83</v>
      </c>
      <c r="B29" s="178">
        <v>96.563039005230124</v>
      </c>
      <c r="C29" s="178">
        <v>100</v>
      </c>
      <c r="D29" s="178">
        <v>97.88585290624647</v>
      </c>
      <c r="E29" s="178">
        <v>98.964748846660015</v>
      </c>
      <c r="F29" s="179">
        <v>98.40032367213729</v>
      </c>
      <c r="G29" s="180">
        <v>98.467685459391362</v>
      </c>
      <c r="I29" s="15"/>
      <c r="J29" s="15"/>
      <c r="K29" s="15"/>
      <c r="L29" s="15"/>
    </row>
    <row r="30" spans="1:12" x14ac:dyDescent="0.3">
      <c r="A30" s="58" t="s">
        <v>84</v>
      </c>
      <c r="B30" s="181">
        <v>93.445613414636313</v>
      </c>
      <c r="C30" s="181">
        <v>95.895548338511901</v>
      </c>
      <c r="D30" s="181">
        <v>96.383012026679793</v>
      </c>
      <c r="E30" s="181">
        <v>96.086796646072656</v>
      </c>
      <c r="F30" s="182">
        <v>96.388434894749523</v>
      </c>
      <c r="G30" s="183">
        <v>95.341564820053662</v>
      </c>
      <c r="I30" s="15"/>
      <c r="J30" s="15"/>
      <c r="K30" s="15"/>
      <c r="L30" s="15"/>
    </row>
    <row r="31" spans="1:12" x14ac:dyDescent="0.3">
      <c r="A31" s="57" t="s">
        <v>85</v>
      </c>
      <c r="B31" s="178">
        <v>94.190332281478987</v>
      </c>
      <c r="C31" s="178">
        <v>95.819078948354701</v>
      </c>
      <c r="D31" s="178">
        <v>99.204688611547937</v>
      </c>
      <c r="E31" s="178">
        <v>97.454094157798394</v>
      </c>
      <c r="F31" s="179">
        <v>97.832932232193485</v>
      </c>
      <c r="G31" s="180">
        <v>96.896127033719978</v>
      </c>
      <c r="I31" s="15"/>
      <c r="J31" s="15"/>
      <c r="K31" s="15"/>
      <c r="L31" s="15"/>
    </row>
    <row r="32" spans="1:12" x14ac:dyDescent="0.3">
      <c r="A32" s="57" t="s">
        <v>86</v>
      </c>
      <c r="B32" s="178">
        <v>95.6149649771627</v>
      </c>
      <c r="C32" s="178">
        <v>97.568984293448338</v>
      </c>
      <c r="D32" s="178">
        <v>98.376286020336181</v>
      </c>
      <c r="E32" s="178">
        <v>98.373869616033005</v>
      </c>
      <c r="F32" s="179">
        <v>98.97361603499867</v>
      </c>
      <c r="G32" s="180">
        <v>97.870001439523477</v>
      </c>
      <c r="I32" s="15"/>
      <c r="J32" s="15"/>
      <c r="K32" s="15"/>
      <c r="L32" s="15"/>
    </row>
    <row r="33" spans="1:12" x14ac:dyDescent="0.3">
      <c r="A33" s="57" t="s">
        <v>87</v>
      </c>
      <c r="B33" s="178">
        <v>98.875948989396505</v>
      </c>
      <c r="C33" s="178">
        <v>99.467914657684318</v>
      </c>
      <c r="D33" s="178">
        <v>99.223708977202222</v>
      </c>
      <c r="E33" s="178">
        <v>100</v>
      </c>
      <c r="F33" s="179">
        <v>99.063960935776024</v>
      </c>
      <c r="G33" s="180">
        <v>99.294441245660408</v>
      </c>
      <c r="I33" s="15"/>
      <c r="J33" s="15"/>
      <c r="K33" s="15"/>
      <c r="L33" s="15"/>
    </row>
    <row r="34" spans="1:12" x14ac:dyDescent="0.3">
      <c r="A34" s="57" t="s">
        <v>88</v>
      </c>
      <c r="B34" s="178">
        <v>97.504297825293705</v>
      </c>
      <c r="C34" s="178">
        <v>98.750591758188406</v>
      </c>
      <c r="D34" s="178">
        <v>99.298412009852001</v>
      </c>
      <c r="E34" s="178">
        <v>100</v>
      </c>
      <c r="F34" s="179">
        <v>99.377513552887024</v>
      </c>
      <c r="G34" s="180">
        <v>98.981430993202139</v>
      </c>
      <c r="I34" s="15"/>
      <c r="J34" s="15"/>
      <c r="K34" s="15"/>
      <c r="L34" s="15"/>
    </row>
    <row r="35" spans="1:12" x14ac:dyDescent="0.3">
      <c r="A35" s="58" t="s">
        <v>89</v>
      </c>
      <c r="B35" s="181">
        <v>100</v>
      </c>
      <c r="C35" s="181">
        <v>100.00000000000001</v>
      </c>
      <c r="D35" s="181">
        <v>97.713396452192768</v>
      </c>
      <c r="E35" s="181">
        <v>100</v>
      </c>
      <c r="F35" s="182">
        <v>99.27460236255439</v>
      </c>
      <c r="G35" s="183">
        <v>99.412018632944466</v>
      </c>
      <c r="I35" s="15"/>
      <c r="J35" s="15"/>
      <c r="K35" s="15"/>
      <c r="L35" s="15"/>
    </row>
    <row r="36" spans="1:12" x14ac:dyDescent="0.3">
      <c r="A36" s="57" t="s">
        <v>90</v>
      </c>
      <c r="B36" s="178">
        <v>90.526029307409416</v>
      </c>
      <c r="C36" s="178">
        <v>93.254197730017239</v>
      </c>
      <c r="D36" s="178">
        <v>94.030284351762646</v>
      </c>
      <c r="E36" s="178">
        <v>95.341564674813569</v>
      </c>
      <c r="F36" s="179">
        <v>95.893176211697792</v>
      </c>
      <c r="G36" s="180">
        <v>94.2765765844279</v>
      </c>
      <c r="I36" s="15"/>
      <c r="J36" s="15"/>
      <c r="K36" s="15"/>
      <c r="L36" s="15"/>
    </row>
    <row r="37" spans="1:12" x14ac:dyDescent="0.3">
      <c r="A37" s="57" t="s">
        <v>91</v>
      </c>
      <c r="B37" s="178">
        <v>90.803869006020619</v>
      </c>
      <c r="C37" s="178">
        <v>93.284002093152111</v>
      </c>
      <c r="D37" s="178">
        <v>93.896680419689005</v>
      </c>
      <c r="E37" s="178">
        <v>96.591641817217166</v>
      </c>
      <c r="F37" s="179">
        <v>94.431715450182892</v>
      </c>
      <c r="G37" s="180">
        <v>93.371541353596427</v>
      </c>
      <c r="I37" s="15"/>
      <c r="J37" s="15"/>
      <c r="K37" s="15"/>
      <c r="L37" s="15"/>
    </row>
    <row r="38" spans="1:12" x14ac:dyDescent="0.3">
      <c r="A38" s="57" t="s">
        <v>92</v>
      </c>
      <c r="B38" s="178">
        <v>92.315370037808492</v>
      </c>
      <c r="C38" s="178">
        <v>95.114963815178783</v>
      </c>
      <c r="D38" s="178">
        <v>92.859038483676215</v>
      </c>
      <c r="E38" s="178">
        <v>92.373384420250758</v>
      </c>
      <c r="F38" s="179">
        <v>95.791955877116891</v>
      </c>
      <c r="G38" s="180">
        <v>94.096280170154898</v>
      </c>
      <c r="I38" s="15"/>
      <c r="J38" s="15"/>
      <c r="K38" s="15"/>
      <c r="L38" s="15"/>
    </row>
    <row r="39" spans="1:12" x14ac:dyDescent="0.3">
      <c r="A39" s="57" t="s">
        <v>93</v>
      </c>
      <c r="B39" s="178">
        <v>96.814608508197807</v>
      </c>
      <c r="C39" s="178">
        <v>96.050619065027945</v>
      </c>
      <c r="D39" s="178">
        <v>99.339623341636994</v>
      </c>
      <c r="E39" s="178">
        <v>97.65943860712386</v>
      </c>
      <c r="F39" s="179">
        <v>99.500054910156848</v>
      </c>
      <c r="G39" s="180">
        <v>97.873578274370146</v>
      </c>
      <c r="I39" s="15"/>
      <c r="J39" s="15"/>
      <c r="K39" s="15"/>
      <c r="L39" s="15"/>
    </row>
    <row r="40" spans="1:12" x14ac:dyDescent="0.3">
      <c r="A40" s="58" t="s">
        <v>94</v>
      </c>
      <c r="B40" s="181">
        <v>98.570630553428572</v>
      </c>
      <c r="C40" s="181">
        <v>98.149159139087814</v>
      </c>
      <c r="D40" s="181">
        <v>100</v>
      </c>
      <c r="E40" s="181">
        <v>99.20402022349451</v>
      </c>
      <c r="F40" s="182">
        <v>100</v>
      </c>
      <c r="G40" s="183">
        <v>99.260100816171402</v>
      </c>
      <c r="I40" s="15"/>
      <c r="J40" s="15"/>
      <c r="K40" s="15"/>
      <c r="L40" s="15"/>
    </row>
    <row r="41" spans="1:12" x14ac:dyDescent="0.3">
      <c r="A41" s="57" t="s">
        <v>95</v>
      </c>
      <c r="B41" s="178">
        <v>97.408116147615445</v>
      </c>
      <c r="C41" s="178">
        <v>99.042203251994536</v>
      </c>
      <c r="D41" s="178">
        <v>98.562133055217643</v>
      </c>
      <c r="E41" s="178">
        <v>100</v>
      </c>
      <c r="F41" s="179">
        <v>99.509905173223174</v>
      </c>
      <c r="G41" s="180">
        <v>98.87598777629367</v>
      </c>
      <c r="I41" s="15"/>
      <c r="J41" s="15"/>
      <c r="K41" s="15"/>
      <c r="L41" s="15"/>
    </row>
    <row r="42" spans="1:12" x14ac:dyDescent="0.3">
      <c r="A42" s="57" t="s">
        <v>96</v>
      </c>
      <c r="B42" s="178">
        <v>96.718694427621855</v>
      </c>
      <c r="C42" s="178">
        <v>99.515533152674138</v>
      </c>
      <c r="D42" s="178">
        <v>98.662302623089545</v>
      </c>
      <c r="E42" s="178">
        <v>99.271236725408585</v>
      </c>
      <c r="F42" s="179">
        <v>98.33268091100075</v>
      </c>
      <c r="G42" s="180">
        <v>98.433901483574346</v>
      </c>
      <c r="I42" s="15"/>
      <c r="J42" s="15"/>
      <c r="K42" s="15"/>
      <c r="L42" s="15"/>
    </row>
    <row r="43" spans="1:12" x14ac:dyDescent="0.3">
      <c r="A43" s="57" t="s">
        <v>97</v>
      </c>
      <c r="B43" s="178">
        <v>98.918085930362665</v>
      </c>
      <c r="C43" s="178">
        <v>98.054799727651741</v>
      </c>
      <c r="D43" s="178">
        <v>98.521881018651513</v>
      </c>
      <c r="E43" s="178">
        <v>99.332123119937705</v>
      </c>
      <c r="F43" s="179">
        <v>100</v>
      </c>
      <c r="G43" s="180">
        <v>99.154540035613238</v>
      </c>
      <c r="I43" s="15"/>
      <c r="J43" s="15"/>
      <c r="K43" s="15"/>
      <c r="L43" s="15"/>
    </row>
    <row r="44" spans="1:12" x14ac:dyDescent="0.3">
      <c r="A44" s="57" t="s">
        <v>98</v>
      </c>
      <c r="B44" s="178">
        <v>93.123756082513168</v>
      </c>
      <c r="C44" s="178">
        <v>97.898150777046851</v>
      </c>
      <c r="D44" s="178">
        <v>98.04106943868743</v>
      </c>
      <c r="E44" s="178">
        <v>100</v>
      </c>
      <c r="F44" s="179">
        <v>98.829113102334233</v>
      </c>
      <c r="G44" s="180">
        <v>97.528192767470316</v>
      </c>
      <c r="I44" s="15"/>
      <c r="J44" s="15"/>
      <c r="K44" s="15"/>
      <c r="L44" s="15"/>
    </row>
    <row r="45" spans="1:12" x14ac:dyDescent="0.3">
      <c r="A45" s="58" t="s">
        <v>99</v>
      </c>
      <c r="B45" s="181">
        <v>97.84603133053605</v>
      </c>
      <c r="C45" s="181">
        <v>100</v>
      </c>
      <c r="D45" s="181">
        <v>100</v>
      </c>
      <c r="E45" s="181">
        <v>100</v>
      </c>
      <c r="F45" s="182">
        <v>100</v>
      </c>
      <c r="G45" s="183">
        <v>99.674158237527834</v>
      </c>
      <c r="I45" s="15"/>
      <c r="J45" s="15"/>
      <c r="K45" s="15"/>
      <c r="L45" s="15"/>
    </row>
    <row r="46" spans="1:12" x14ac:dyDescent="0.3">
      <c r="A46" s="57" t="s">
        <v>100</v>
      </c>
      <c r="B46" s="178">
        <v>97.583033988702738</v>
      </c>
      <c r="C46" s="178">
        <v>97.814015886857646</v>
      </c>
      <c r="D46" s="178">
        <v>98.701286415405789</v>
      </c>
      <c r="E46" s="178">
        <v>100</v>
      </c>
      <c r="F46" s="179">
        <v>100</v>
      </c>
      <c r="G46" s="180">
        <v>98.71189701432165</v>
      </c>
      <c r="I46" s="15"/>
      <c r="J46" s="15"/>
      <c r="K46" s="15"/>
      <c r="L46" s="15"/>
    </row>
    <row r="47" spans="1:12" x14ac:dyDescent="0.3">
      <c r="A47" s="57" t="s">
        <v>101</v>
      </c>
      <c r="B47" s="178">
        <v>97.187997867344095</v>
      </c>
      <c r="C47" s="178">
        <v>99.234899340458767</v>
      </c>
      <c r="D47" s="178">
        <v>98.535995358097566</v>
      </c>
      <c r="E47" s="178">
        <v>95.72042062747191</v>
      </c>
      <c r="F47" s="179">
        <v>96.740763987861556</v>
      </c>
      <c r="G47" s="180">
        <v>97.6171906009601</v>
      </c>
      <c r="I47" s="15"/>
      <c r="J47" s="15"/>
      <c r="K47" s="15"/>
      <c r="L47" s="15"/>
    </row>
    <row r="48" spans="1:12" x14ac:dyDescent="0.3">
      <c r="A48" s="57" t="s">
        <v>102</v>
      </c>
      <c r="B48" s="178">
        <v>96.47931758235778</v>
      </c>
      <c r="C48" s="178">
        <v>97.196084298552378</v>
      </c>
      <c r="D48" s="178">
        <v>97.399047375913597</v>
      </c>
      <c r="E48" s="178">
        <v>97.145752631035421</v>
      </c>
      <c r="F48" s="179">
        <v>97.384029326835275</v>
      </c>
      <c r="G48" s="180">
        <v>97.148151964371891</v>
      </c>
      <c r="I48" s="15"/>
      <c r="J48" s="15"/>
      <c r="K48" s="15"/>
      <c r="L48" s="15"/>
    </row>
    <row r="49" spans="1:12" x14ac:dyDescent="0.3">
      <c r="A49" s="57" t="s">
        <v>103</v>
      </c>
      <c r="B49" s="178">
        <v>97.401155548037707</v>
      </c>
      <c r="C49" s="178">
        <v>98.211387654103405</v>
      </c>
      <c r="D49" s="178">
        <v>98.649253828840543</v>
      </c>
      <c r="E49" s="178">
        <v>99.228442862951439</v>
      </c>
      <c r="F49" s="179">
        <v>99.095818080742362</v>
      </c>
      <c r="G49" s="180">
        <v>98.547158972752754</v>
      </c>
      <c r="I49" s="15"/>
      <c r="J49" s="15"/>
      <c r="K49" s="15"/>
      <c r="L49" s="15"/>
    </row>
    <row r="50" spans="1:12" x14ac:dyDescent="0.3">
      <c r="A50" s="58" t="s">
        <v>104</v>
      </c>
      <c r="B50" s="181">
        <v>94.521017354936433</v>
      </c>
      <c r="C50" s="181">
        <v>98.380018778509353</v>
      </c>
      <c r="D50" s="181">
        <v>96.511475081418837</v>
      </c>
      <c r="E50" s="181">
        <v>94.696867640360139</v>
      </c>
      <c r="F50" s="182">
        <v>93.258543051583828</v>
      </c>
      <c r="G50" s="183">
        <v>94.975589600976306</v>
      </c>
      <c r="I50" s="15"/>
      <c r="J50" s="15"/>
      <c r="K50" s="15"/>
      <c r="L50" s="15"/>
    </row>
    <row r="51" spans="1:12" x14ac:dyDescent="0.3">
      <c r="A51" s="57" t="s">
        <v>105</v>
      </c>
      <c r="B51" s="178">
        <v>94.870863951185399</v>
      </c>
      <c r="C51" s="178">
        <v>98.700356343079918</v>
      </c>
      <c r="D51" s="178">
        <v>98.404549244974035</v>
      </c>
      <c r="E51" s="178">
        <v>99.999999999999986</v>
      </c>
      <c r="F51" s="179">
        <v>98.952027403382729</v>
      </c>
      <c r="G51" s="180">
        <v>98.171356738873911</v>
      </c>
      <c r="I51" s="15"/>
      <c r="J51" s="15"/>
      <c r="K51" s="15"/>
      <c r="L51" s="15"/>
    </row>
    <row r="52" spans="1:12" x14ac:dyDescent="0.3">
      <c r="A52" s="57" t="s">
        <v>106</v>
      </c>
      <c r="B52" s="178">
        <v>95.624317922886945</v>
      </c>
      <c r="C52" s="178">
        <v>98.226205048961106</v>
      </c>
      <c r="D52" s="178">
        <v>99.325359401714508</v>
      </c>
      <c r="E52" s="178">
        <v>95.511573171978924</v>
      </c>
      <c r="F52" s="179">
        <v>98.458046707783694</v>
      </c>
      <c r="G52" s="180">
        <v>97.823254041402024</v>
      </c>
      <c r="I52" s="15"/>
      <c r="J52" s="15"/>
      <c r="K52" s="15"/>
      <c r="L52" s="15"/>
    </row>
    <row r="53" spans="1:12" x14ac:dyDescent="0.3">
      <c r="A53" s="57" t="s">
        <v>107</v>
      </c>
      <c r="B53" s="178">
        <v>96.398155244775424</v>
      </c>
      <c r="C53" s="178">
        <v>99.537467852507831</v>
      </c>
      <c r="D53" s="178">
        <v>98.61672033591114</v>
      </c>
      <c r="E53" s="178">
        <v>98.210898213977202</v>
      </c>
      <c r="F53" s="179">
        <v>99.478294238726392</v>
      </c>
      <c r="G53" s="180">
        <v>98.759382589424106</v>
      </c>
      <c r="I53" s="15"/>
      <c r="J53" s="15"/>
      <c r="K53" s="15"/>
      <c r="L53" s="15"/>
    </row>
    <row r="54" spans="1:12" x14ac:dyDescent="0.3">
      <c r="A54" s="57" t="s">
        <v>108</v>
      </c>
      <c r="B54" s="178">
        <v>94.139635357646796</v>
      </c>
      <c r="C54" s="178">
        <v>95.845132110914861</v>
      </c>
      <c r="D54" s="178">
        <v>93.80163428330674</v>
      </c>
      <c r="E54" s="178">
        <v>96.13557432690007</v>
      </c>
      <c r="F54" s="179">
        <v>98.092889228373323</v>
      </c>
      <c r="G54" s="180">
        <v>95.506157841617494</v>
      </c>
      <c r="I54" s="15"/>
      <c r="J54" s="15"/>
      <c r="K54" s="15"/>
      <c r="L54" s="15"/>
    </row>
    <row r="55" spans="1:12" x14ac:dyDescent="0.3">
      <c r="A55" s="57" t="s">
        <v>109</v>
      </c>
      <c r="B55" s="178">
        <v>95.670932319136895</v>
      </c>
      <c r="C55" s="178">
        <v>96.953545576349399</v>
      </c>
      <c r="D55" s="178">
        <v>95.106583322482663</v>
      </c>
      <c r="E55" s="178">
        <v>98.315902383640022</v>
      </c>
      <c r="F55" s="179">
        <v>99.36001318990715</v>
      </c>
      <c r="G55" s="180">
        <v>97.274390431787069</v>
      </c>
      <c r="I55" s="15"/>
      <c r="J55" s="15"/>
      <c r="K55" s="15"/>
      <c r="L55" s="15"/>
    </row>
    <row r="56" spans="1:12" x14ac:dyDescent="0.3">
      <c r="A56" s="58" t="s">
        <v>110</v>
      </c>
      <c r="B56" s="181">
        <v>97.75957769505014</v>
      </c>
      <c r="C56" s="181">
        <v>99.209331062880523</v>
      </c>
      <c r="D56" s="181">
        <v>99.249234614784527</v>
      </c>
      <c r="E56" s="181">
        <v>98.794859581201337</v>
      </c>
      <c r="F56" s="182">
        <v>98.759714989377912</v>
      </c>
      <c r="G56" s="183">
        <v>98.797126970260507</v>
      </c>
      <c r="I56" s="15"/>
      <c r="J56" s="15"/>
      <c r="K56" s="15"/>
      <c r="L56" s="15"/>
    </row>
    <row r="57" spans="1:12" ht="14.5" thickBot="1" x14ac:dyDescent="0.35">
      <c r="A57" s="185" t="s">
        <v>56</v>
      </c>
      <c r="B57" s="186">
        <v>94.854568904302127</v>
      </c>
      <c r="C57" s="186">
        <v>96.647637280723359</v>
      </c>
      <c r="D57" s="186">
        <v>97.124489987873574</v>
      </c>
      <c r="E57" s="186">
        <v>97.522525608699155</v>
      </c>
      <c r="F57" s="187">
        <v>97.701241109123572</v>
      </c>
      <c r="G57" s="188">
        <v>96.849034068901858</v>
      </c>
      <c r="I57" s="15"/>
      <c r="J57" s="15"/>
      <c r="K57" s="15"/>
      <c r="L57" s="15"/>
    </row>
    <row r="58" spans="1:12" x14ac:dyDescent="0.3">
      <c r="A58" s="36"/>
      <c r="B58" s="189"/>
      <c r="C58" s="189"/>
      <c r="D58" s="189"/>
      <c r="E58" s="189"/>
      <c r="F58" s="189"/>
      <c r="G58" s="189"/>
      <c r="I58" s="15"/>
      <c r="J58" s="15"/>
      <c r="K58" s="15"/>
      <c r="L58" s="15"/>
    </row>
    <row r="59" spans="1:12" ht="15" customHeight="1" x14ac:dyDescent="0.3">
      <c r="A59" s="488" t="s">
        <v>124</v>
      </c>
      <c r="B59" s="488"/>
      <c r="C59" s="488"/>
      <c r="D59" s="488"/>
      <c r="E59" s="488"/>
      <c r="F59" s="488"/>
      <c r="G59" s="488"/>
    </row>
    <row r="60" spans="1:12" ht="15" customHeight="1" x14ac:dyDescent="0.3">
      <c r="A60" s="265" t="s">
        <v>125</v>
      </c>
      <c r="B60" s="265"/>
      <c r="C60" s="265"/>
      <c r="D60" s="265"/>
      <c r="E60" s="206"/>
      <c r="F60" s="206"/>
      <c r="G60" s="206"/>
    </row>
    <row r="64" spans="1:12" x14ac:dyDescent="0.3">
      <c r="I64" s="16"/>
    </row>
    <row r="68" spans="9:9" x14ac:dyDescent="0.3">
      <c r="I68" s="16"/>
    </row>
    <row r="72" spans="9:9" x14ac:dyDescent="0.3">
      <c r="I72" s="16"/>
    </row>
    <row r="76" spans="9:9" x14ac:dyDescent="0.3">
      <c r="I76" s="16"/>
    </row>
  </sheetData>
  <mergeCells count="5">
    <mergeCell ref="A1:G1"/>
    <mergeCell ref="A2:G2"/>
    <mergeCell ref="A4:G4"/>
    <mergeCell ref="A59:G59"/>
    <mergeCell ref="A3:G3"/>
  </mergeCells>
  <printOptions horizontalCentered="1"/>
  <pageMargins left="0.7" right="0.7" top="0.75" bottom="0.75" header="0.3" footer="0.3"/>
  <pageSetup scale="84"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DE7458-9500-4492-B749-6DCC9EE181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FD2A70-DE38-45DD-B29B-6DA2638188FF}">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d47a0b5-80ad-4ca9-a91c-477460e8bd91"/>
    <ds:schemaRef ds:uri="99872e03-061c-4657-866a-0156691a72c1"/>
    <ds:schemaRef ds:uri="http://www.w3.org/XML/1998/namespace"/>
  </ds:schemaRefs>
</ds:datastoreItem>
</file>

<file path=customXml/itemProps3.xml><?xml version="1.0" encoding="utf-8"?>
<ds:datastoreItem xmlns:ds="http://schemas.openxmlformats.org/officeDocument/2006/customXml" ds:itemID="{1655A823-08A1-4899-8505-558AB9527A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15</vt:i4>
      </vt:variant>
    </vt:vector>
  </HeadingPairs>
  <TitlesOfParts>
    <vt:vector size="35" baseType="lpstr">
      <vt:lpstr>6.1</vt:lpstr>
      <vt:lpstr>6.2</vt:lpstr>
      <vt:lpstr>6.3</vt:lpstr>
      <vt:lpstr>6.4</vt:lpstr>
      <vt:lpstr>6.4 F</vt:lpstr>
      <vt:lpstr>6.5</vt:lpstr>
      <vt:lpstr>6.6</vt:lpstr>
      <vt:lpstr>6.7</vt:lpstr>
      <vt:lpstr>6.8</vt:lpstr>
      <vt:lpstr>6.9</vt:lpstr>
      <vt:lpstr>6.10</vt:lpstr>
      <vt:lpstr>6.11</vt:lpstr>
      <vt:lpstr>6.12</vt:lpstr>
      <vt:lpstr>6.12 F</vt:lpstr>
      <vt:lpstr>6.13</vt:lpstr>
      <vt:lpstr>6.14</vt:lpstr>
      <vt:lpstr>6.15</vt:lpstr>
      <vt:lpstr>6.16</vt:lpstr>
      <vt:lpstr>6.17</vt:lpstr>
      <vt:lpstr>Links to Tables</vt:lpstr>
      <vt:lpstr>'6.1'!Print_Area</vt:lpstr>
      <vt:lpstr>'6.10'!Print_Area</vt:lpstr>
      <vt:lpstr>'6.11'!Print_Area</vt:lpstr>
      <vt:lpstr>'6.12'!Print_Area</vt:lpstr>
      <vt:lpstr>'6.12 F'!Print_Area</vt:lpstr>
      <vt:lpstr>'6.13'!Print_Area</vt:lpstr>
      <vt:lpstr>'6.14'!Print_Area</vt:lpstr>
      <vt:lpstr>'6.15'!Print_Area</vt:lpstr>
      <vt:lpstr>'6.16'!Print_Area</vt:lpstr>
      <vt:lpstr>'6.17'!Print_Area</vt:lpstr>
      <vt:lpstr>'6.2'!Print_Area</vt:lpstr>
      <vt:lpstr>'6.3'!Print_Area</vt:lpstr>
      <vt:lpstr>'6.4'!Print_Area</vt:lpstr>
      <vt:lpstr>'6.8'!Print_Area</vt:lpstr>
      <vt:lpstr>'6.9'!Print_Area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2024-01-11T22:31:44Z</cp:lastPrinted>
  <dcterms:created xsi:type="dcterms:W3CDTF">2016-10-04T20:40:19Z</dcterms:created>
  <dcterms:modified xsi:type="dcterms:W3CDTF">2024-03-14T19:54:09Z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