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F:\Reports\Monitoring\mr23\2023 Tables\"/>
    </mc:Choice>
  </mc:AlternateContent>
  <xr:revisionPtr revIDLastSave="0" documentId="13_ncr:1_{820DA085-FE65-4857-9330-333F848FBBFF}" xr6:coauthVersionLast="47" xr6:coauthVersionMax="47" xr10:uidLastSave="{00000000-0000-0000-0000-000000000000}"/>
  <bookViews>
    <workbookView xWindow="-110" yWindow="-110" windowWidth="19420" windowHeight="11620" tabRatio="959" firstSheet="8" activeTab="12" xr2:uid="{00000000-000D-0000-FFFF-FFFF00000000}"/>
  </bookViews>
  <sheets>
    <sheet name="1.1" sheetId="17" r:id="rId1"/>
    <sheet name="1.1 F" sheetId="18" r:id="rId2"/>
    <sheet name="1.2" sheetId="19" r:id="rId3"/>
    <sheet name="1.2 F" sheetId="20" r:id="rId4"/>
    <sheet name="1.3" sheetId="21" r:id="rId5"/>
    <sheet name="1.3 F" sheetId="32" r:id="rId6"/>
    <sheet name="1.4" sheetId="22" r:id="rId7"/>
    <sheet name="1.4 F" sheetId="33" r:id="rId8"/>
    <sheet name="1.5" sheetId="23" r:id="rId9"/>
    <sheet name="1.5 F" sheetId="34" r:id="rId10"/>
    <sheet name="1.6" sheetId="42" r:id="rId11"/>
    <sheet name="1.7" sheetId="24" r:id="rId12"/>
    <sheet name="1.8" sheetId="25" r:id="rId13"/>
    <sheet name="1.9" sheetId="26" r:id="rId14"/>
    <sheet name="1.10" sheetId="27" r:id="rId15"/>
    <sheet name="1.11" sheetId="43" r:id="rId16"/>
    <sheet name="1.11 F" sheetId="38" r:id="rId17"/>
    <sheet name="1.12" sheetId="44" r:id="rId18"/>
    <sheet name="1.13" sheetId="46" r:id="rId19"/>
  </sheets>
  <externalReferences>
    <externalReference r:id="rId20"/>
    <externalReference r:id="rId21"/>
  </externalReferences>
  <definedNames>
    <definedName name="\H" localSheetId="14">#REF!</definedName>
    <definedName name="\H" localSheetId="15">#REF!</definedName>
    <definedName name="\H" localSheetId="18">#REF!</definedName>
    <definedName name="\H" localSheetId="6">#REF!</definedName>
    <definedName name="\H" localSheetId="10">#REF!</definedName>
    <definedName name="\H" localSheetId="11">#REF!</definedName>
    <definedName name="\H" localSheetId="12">#REF!</definedName>
    <definedName name="\H" localSheetId="13">#REF!</definedName>
    <definedName name="\H">#REF!</definedName>
    <definedName name="\I" localSheetId="14">#REF!</definedName>
    <definedName name="\I" localSheetId="18">#REF!</definedName>
    <definedName name="\I" localSheetId="6">#REF!</definedName>
    <definedName name="\I" localSheetId="10">#REF!</definedName>
    <definedName name="\I" localSheetId="11">#REF!</definedName>
    <definedName name="\I">#REF!</definedName>
    <definedName name="\P" localSheetId="14">#REF!</definedName>
    <definedName name="\P" localSheetId="18">#REF!</definedName>
    <definedName name="\P" localSheetId="6">#REF!</definedName>
    <definedName name="\P" localSheetId="10">#REF!</definedName>
    <definedName name="\P" localSheetId="11">#REF!</definedName>
    <definedName name="\P" localSheetId="12">#REF!</definedName>
    <definedName name="\P" localSheetId="13">#REF!</definedName>
    <definedName name="\P">#REF!</definedName>
    <definedName name="\SUICIDE" localSheetId="0">#REF!</definedName>
    <definedName name="\SUICIDE" localSheetId="1">#REF!</definedName>
    <definedName name="\SUICIDE" localSheetId="18">#REF!</definedName>
    <definedName name="\SUICIDE" localSheetId="2">#REF!</definedName>
    <definedName name="\SUICIDE" localSheetId="3">#REF!</definedName>
    <definedName name="\SUICIDE" localSheetId="6">#REF!</definedName>
    <definedName name="\SUICIDE" localSheetId="8">#REF!</definedName>
    <definedName name="\SUICIDE" localSheetId="10">#REF!</definedName>
    <definedName name="\SUICIDE" localSheetId="11">#REF!</definedName>
    <definedName name="\SUICIDE" localSheetId="13">#REF!</definedName>
    <definedName name="\SUICIDE">#REF!</definedName>
    <definedName name="_____xlnm.Print_Area" localSheetId="13">'1.9'!$B$2:$K$67</definedName>
    <definedName name="____xlnm.Print_Area" localSheetId="14">'1.10'!$B$1:$G$27</definedName>
    <definedName name="___SAC5">#N/A</definedName>
    <definedName name="___xlnm.Print_Area" localSheetId="10">'1.6'!$B$1:$D$62</definedName>
    <definedName name="__123Graph_A" localSheetId="0" hidden="1">#REF!</definedName>
    <definedName name="__123Graph_A" localSheetId="1" hidden="1">#REF!</definedName>
    <definedName name="__123Graph_A" localSheetId="14" hidden="1">#REF!</definedName>
    <definedName name="__123Graph_A" localSheetId="15" hidden="1">#REF!</definedName>
    <definedName name="__123Graph_A" localSheetId="18" hidden="1">#REF!</definedName>
    <definedName name="__123Graph_A" localSheetId="2" hidden="1">#REF!</definedName>
    <definedName name="__123Graph_A" localSheetId="3" hidden="1">#REF!</definedName>
    <definedName name="__123Graph_A" localSheetId="6" hidden="1">#REF!</definedName>
    <definedName name="__123Graph_A" localSheetId="8" hidden="1">#REF!</definedName>
    <definedName name="__123Graph_A" localSheetId="10" hidden="1">#REF!</definedName>
    <definedName name="__123Graph_A" localSheetId="11" hidden="1">#REF!</definedName>
    <definedName name="__123Graph_A" localSheetId="12" hidden="1">#REF!</definedName>
    <definedName name="__123Graph_A" localSheetId="13" hidden="1">#REF!</definedName>
    <definedName name="__123Graph_A" hidden="1">#REF!</definedName>
    <definedName name="__SAC5" localSheetId="13">#N/A</definedName>
    <definedName name="__xlnm.Print_Area" localSheetId="18">'1.13'!$A$1:$H$20</definedName>
    <definedName name="_1_13" hidden="1">#REF!</definedName>
    <definedName name="_EDIT_PASTE_SPE" localSheetId="0">#REF!</definedName>
    <definedName name="_EDIT_PASTE_SPE" localSheetId="1">#REF!</definedName>
    <definedName name="_EDIT_PASTE_SPE" localSheetId="14">#REF!</definedName>
    <definedName name="_EDIT_PASTE_SPE" localSheetId="18">#REF!</definedName>
    <definedName name="_EDIT_PASTE_SPE" localSheetId="2">#REF!</definedName>
    <definedName name="_EDIT_PASTE_SPE" localSheetId="3">#REF!</definedName>
    <definedName name="_EDIT_PASTE_SPE" localSheetId="6">#REF!</definedName>
    <definedName name="_EDIT_PASTE_SPE" localSheetId="8">#REF!</definedName>
    <definedName name="_EDIT_PASTE_SPE" localSheetId="10">#REF!</definedName>
    <definedName name="_EDIT_PASTE_SPE" localSheetId="11">#REF!</definedName>
    <definedName name="_EDIT_PASTE_SPE" localSheetId="12">#REF!</definedName>
    <definedName name="_EDIT_PASTE_SPE" localSheetId="13">#REF!</definedName>
    <definedName name="_EDIT_PASTE_SPE">#REF!</definedName>
    <definedName name="_Fill" localSheetId="14" hidden="1">#REF!</definedName>
    <definedName name="_Fill" localSheetId="18" hidden="1">#REF!</definedName>
    <definedName name="_Fill" localSheetId="10" hidden="1">#REF!</definedName>
    <definedName name="_Fill" localSheetId="13" hidden="1">#REF!</definedName>
    <definedName name="_Fill" hidden="1">#REF!</definedName>
    <definedName name="_ftn1" localSheetId="10">'1.6'!$B$63</definedName>
    <definedName name="_ftnref1" localSheetId="10">#N/A</definedName>
    <definedName name="_GO" localSheetId="0">#REF!</definedName>
    <definedName name="_GO" localSheetId="1">#REF!</definedName>
    <definedName name="_GO" localSheetId="14">#REF!</definedName>
    <definedName name="_GO" localSheetId="15">#REF!</definedName>
    <definedName name="_GO" localSheetId="18">#REF!</definedName>
    <definedName name="_GO" localSheetId="2">#REF!</definedName>
    <definedName name="_GO" localSheetId="3">#REF!</definedName>
    <definedName name="_GO" localSheetId="6">#REF!</definedName>
    <definedName name="_GO" localSheetId="8">#REF!</definedName>
    <definedName name="_GO" localSheetId="10">#REF!</definedName>
    <definedName name="_GO" localSheetId="11">#REF!</definedName>
    <definedName name="_GO" localSheetId="12">#REF!</definedName>
    <definedName name="_GO" localSheetId="13">#REF!</definedName>
    <definedName name="_GO">#REF!</definedName>
    <definedName name="_Key1" localSheetId="14" hidden="1">#REF!</definedName>
    <definedName name="_Key1" localSheetId="10" hidden="1">#REF!</definedName>
    <definedName name="_Key1" hidden="1">#REF!</definedName>
    <definedName name="_Order1" hidden="1">255</definedName>
    <definedName name="_Order2" hidden="1">255</definedName>
    <definedName name="_PRINT" localSheetId="0">#REF!</definedName>
    <definedName name="_PRINT" localSheetId="1">#REF!</definedName>
    <definedName name="_PRINT" localSheetId="14">#REF!</definedName>
    <definedName name="_PRINT" localSheetId="15">#REF!</definedName>
    <definedName name="_PRINT" localSheetId="18">#REF!</definedName>
    <definedName name="_PRINT" localSheetId="2">#REF!</definedName>
    <definedName name="_PRINT" localSheetId="3">#REF!</definedName>
    <definedName name="_PRINT" localSheetId="6">#REF!</definedName>
    <definedName name="_PRINT" localSheetId="8">#REF!</definedName>
    <definedName name="_PRINT" localSheetId="10">#REF!</definedName>
    <definedName name="_PRINT" localSheetId="11">#REF!</definedName>
    <definedName name="_PRINT" localSheetId="12">#REF!</definedName>
    <definedName name="_PRINT" localSheetId="13">#REF!</definedName>
    <definedName name="_PRINT">#REF!</definedName>
    <definedName name="_SAC5" localSheetId="0">#REF!</definedName>
    <definedName name="_SAC5" localSheetId="1">#REF!</definedName>
    <definedName name="_SAC5" localSheetId="14">#REF!</definedName>
    <definedName name="_SAC5" localSheetId="15">#REF!</definedName>
    <definedName name="_SAC5" localSheetId="18">#REF!</definedName>
    <definedName name="_SAC5" localSheetId="2">#REF!</definedName>
    <definedName name="_SAC5" localSheetId="3">#REF!</definedName>
    <definedName name="_SAC5" localSheetId="6">#REF!</definedName>
    <definedName name="_SAC5" localSheetId="8">#REF!</definedName>
    <definedName name="_SAC5" localSheetId="10">#N/A</definedName>
    <definedName name="_SAC5" localSheetId="11">#REF!</definedName>
    <definedName name="_SAC5" localSheetId="13">#REF!</definedName>
    <definedName name="_SAC5">#REF!</definedName>
    <definedName name="_Sort" localSheetId="0" hidden="1">#REF!</definedName>
    <definedName name="_Sort" localSheetId="1" hidden="1">#REF!</definedName>
    <definedName name="_Sort" localSheetId="14" hidden="1">#REF!</definedName>
    <definedName name="_Sort" localSheetId="15" hidden="1">#REF!</definedName>
    <definedName name="_Sort" localSheetId="18" hidden="1">#REF!</definedName>
    <definedName name="_Sort" localSheetId="2" hidden="1">#REF!</definedName>
    <definedName name="_Sort" localSheetId="3" hidden="1">#REF!</definedName>
    <definedName name="_Sort" localSheetId="6" hidden="1">#REF!</definedName>
    <definedName name="_Sort" localSheetId="8" hidden="1">#REF!</definedName>
    <definedName name="_Sort" localSheetId="10" hidden="1">#REF!</definedName>
    <definedName name="_Sort" localSheetId="11" hidden="1">#REF!</definedName>
    <definedName name="_Sort" localSheetId="12" hidden="1">#REF!</definedName>
    <definedName name="_Sort" localSheetId="13" hidden="1">#REF!</definedName>
    <definedName name="_Sort" hidden="1">#REF!</definedName>
    <definedName name="_Y2006" localSheetId="0">#REF!</definedName>
    <definedName name="_Y2006" localSheetId="1">#REF!</definedName>
    <definedName name="_Y2006" localSheetId="14">#N/A</definedName>
    <definedName name="_Y2006" localSheetId="18">#REF!</definedName>
    <definedName name="_Y2006" localSheetId="2">#REF!</definedName>
    <definedName name="_Y2006" localSheetId="3">#REF!</definedName>
    <definedName name="_Y2006" localSheetId="6">#REF!</definedName>
    <definedName name="_Y2006" localSheetId="8">#REF!</definedName>
    <definedName name="_Y2006" localSheetId="10">#REF!</definedName>
    <definedName name="_Y2006" localSheetId="11">#REF!</definedName>
    <definedName name="_Y2006" localSheetId="12">#REF!</definedName>
    <definedName name="_Y2006" localSheetId="13">#REF!</definedName>
    <definedName name="_Y2006">#REF!</definedName>
    <definedName name="ALLHOLDINGS" localSheetId="14">#REF!</definedName>
    <definedName name="ALLHOLDINGS" localSheetId="18">#REF!</definedName>
    <definedName name="ALLHOLDINGS" localSheetId="10">#N/A</definedName>
    <definedName name="ALLHOLDINGS" localSheetId="13">#N/A</definedName>
    <definedName name="ALLHOLDINGS">#REF!</definedName>
    <definedName name="EXTRACT_TAB2" localSheetId="0">#REF!</definedName>
    <definedName name="EXTRACT_TAB2" localSheetId="1">#REF!</definedName>
    <definedName name="EXTRACT_TAB2" localSheetId="14">#REF!</definedName>
    <definedName name="EXTRACT_TAB2" localSheetId="15">#REF!</definedName>
    <definedName name="EXTRACT_TAB2" localSheetId="18">#REF!</definedName>
    <definedName name="EXTRACT_TAB2" localSheetId="2">#REF!</definedName>
    <definedName name="EXTRACT_TAB2" localSheetId="3">#REF!</definedName>
    <definedName name="EXTRACT_TAB2" localSheetId="6">#REF!</definedName>
    <definedName name="EXTRACT_TAB2" localSheetId="8">#REF!</definedName>
    <definedName name="EXTRACT_TAB2" localSheetId="10">#REF!</definedName>
    <definedName name="EXTRACT_TAB2" localSheetId="11">#REF!</definedName>
    <definedName name="EXTRACT_TAB2" localSheetId="12">#REF!</definedName>
    <definedName name="EXTRACT_TAB2">#REF!</definedName>
    <definedName name="FRACTION" localSheetId="0">#REF!</definedName>
    <definedName name="FRACTION" localSheetId="1">#REF!</definedName>
    <definedName name="FRACTION" localSheetId="14">#REF!</definedName>
    <definedName name="FRACTION" localSheetId="18">#REF!</definedName>
    <definedName name="FRACTION" localSheetId="2">#REF!</definedName>
    <definedName name="FRACTION" localSheetId="3">#REF!</definedName>
    <definedName name="FRACTION" localSheetId="6">#REF!</definedName>
    <definedName name="FRACTION" localSheetId="8">#REF!</definedName>
    <definedName name="FRACTION" localSheetId="10">#REF!</definedName>
    <definedName name="FRACTION" localSheetId="11">#REF!</definedName>
    <definedName name="FRACTION" localSheetId="13">#REF!</definedName>
    <definedName name="FRACTION">#REF!</definedName>
    <definedName name="FROM_GROOVED" localSheetId="18">#REF!</definedName>
    <definedName name="FROM_GROOVED" localSheetId="10">#REF!</definedName>
    <definedName name="FROM_GROOVED">#REF!</definedName>
    <definedName name="GROOVED" localSheetId="10">#REF!</definedName>
    <definedName name="GROOVED">#REF!</definedName>
    <definedName name="MOVED" localSheetId="10">#REF!</definedName>
    <definedName name="MOVED">#REF!</definedName>
    <definedName name="PCSS" localSheetId="0">#REF!</definedName>
    <definedName name="PCSS" localSheetId="1">#REF!</definedName>
    <definedName name="PCSS" localSheetId="18">#REF!</definedName>
    <definedName name="PCSS" localSheetId="2">#REF!</definedName>
    <definedName name="PCSS" localSheetId="3">#REF!</definedName>
    <definedName name="PCSS" localSheetId="6">#REF!</definedName>
    <definedName name="PCSS" localSheetId="8">#REF!</definedName>
    <definedName name="PCSS" localSheetId="10">#REF!</definedName>
    <definedName name="PCSS" localSheetId="11">#REF!</definedName>
    <definedName name="PCSS" localSheetId="13">#REF!</definedName>
    <definedName name="PCSS">#REF!</definedName>
    <definedName name="_xlnm.Print_Area" localSheetId="0">'1.1'!$A$1:$L$26</definedName>
    <definedName name="_xlnm.Print_Area" localSheetId="1">'1.1 F'!$A$1:$N$2</definedName>
    <definedName name="_xlnm.Print_Area" localSheetId="14">'1.10'!$B$1:$G$27</definedName>
    <definedName name="_xlnm.Print_Area" localSheetId="15">'1.11'!$B$1:$G$51</definedName>
    <definedName name="_xlnm.Print_Area" localSheetId="18">'1.13'!$A$1:$H$30</definedName>
    <definedName name="_xlnm.Print_Area" localSheetId="2">'1.2'!$A$1:$L$30</definedName>
    <definedName name="_xlnm.Print_Area" localSheetId="3">'1.2 F'!$A$1:$N$1</definedName>
    <definedName name="_xlnm.Print_Area" localSheetId="4">'1.3'!$B$1:$F$27</definedName>
    <definedName name="_xlnm.Print_Area" localSheetId="6">'1.4'!$B$1:$G$27</definedName>
    <definedName name="_xlnm.Print_Area" localSheetId="8">'1.5'!$B$1:$M$17</definedName>
    <definedName name="_xlnm.Print_Area" localSheetId="10">'1.6'!$B$1:$D$64</definedName>
    <definedName name="_xlnm.Print_Area" localSheetId="11">'1.7'!$B$1:$F$18</definedName>
    <definedName name="_xlnm.Print_Area" localSheetId="12">'1.8'!$A$1:$G$66</definedName>
    <definedName name="_xlnm.Print_Area" localSheetId="13">'1.9'!$B$1:$K$67</definedName>
    <definedName name="Q_rollups" localSheetId="14">#REF!</definedName>
    <definedName name="Q_rollups" localSheetId="15">#REF!</definedName>
    <definedName name="Q_rollups" localSheetId="18">#REF!</definedName>
    <definedName name="Q_rollups" localSheetId="6">#REF!</definedName>
    <definedName name="Q_rollups" localSheetId="10">#REF!</definedName>
    <definedName name="Q_rollups" localSheetId="11">#REF!</definedName>
    <definedName name="Q_rollups" localSheetId="12">#REF!</definedName>
    <definedName name="Q_rollups" localSheetId="13">#REF!</definedName>
    <definedName name="Q_rollups">#REF!</definedName>
    <definedName name="REVTABLE2" localSheetId="14">#REF!</definedName>
    <definedName name="REVTABLE2" localSheetId="18">#REF!</definedName>
    <definedName name="REVTABLE2" localSheetId="6">#REF!</definedName>
    <definedName name="REVTABLE2" localSheetId="10">#REF!</definedName>
    <definedName name="REVTABLE2" localSheetId="11">#REF!</definedName>
    <definedName name="REVTABLE2" localSheetId="12">#REF!</definedName>
    <definedName name="REVTABLE2" localSheetId="13">#REF!</definedName>
    <definedName name="REVTABLE2">#REF!</definedName>
    <definedName name="REVTABLE3" localSheetId="14">#REF!</definedName>
    <definedName name="REVTABLE3" localSheetId="18">#REF!</definedName>
    <definedName name="REVTABLE3" localSheetId="6">#REF!</definedName>
    <definedName name="REVTABLE3" localSheetId="10">#REF!</definedName>
    <definedName name="REVTABLE3" localSheetId="11">#REF!</definedName>
    <definedName name="REVTABLE3" localSheetId="12">#REF!</definedName>
    <definedName name="REVTABLE3" localSheetId="13">#REF!</definedName>
    <definedName name="REVTABLE3">#REF!</definedName>
    <definedName name="REVTABLE4" localSheetId="0">#REF!</definedName>
    <definedName name="REVTABLE4" localSheetId="1">#REF!</definedName>
    <definedName name="REVTABLE4" localSheetId="18">#REF!</definedName>
    <definedName name="REVTABLE4" localSheetId="2">#REF!</definedName>
    <definedName name="REVTABLE4" localSheetId="3">#REF!</definedName>
    <definedName name="REVTABLE4" localSheetId="6">#REF!</definedName>
    <definedName name="REVTABLE4" localSheetId="8">#REF!</definedName>
    <definedName name="REVTABLE4" localSheetId="10">#REF!</definedName>
    <definedName name="REVTABLE4" localSheetId="11">#REF!</definedName>
    <definedName name="REVTABLE4" localSheetId="13">#REF!</definedName>
    <definedName name="REVTABLE4">#REF!</definedName>
    <definedName name="REVTABLE5" localSheetId="0">#REF!</definedName>
    <definedName name="REVTABLE5" localSheetId="1">#REF!</definedName>
    <definedName name="REVTABLE5" localSheetId="18">#REF!</definedName>
    <definedName name="REVTABLE5" localSheetId="2">#REF!</definedName>
    <definedName name="REVTABLE5" localSheetId="3">#REF!</definedName>
    <definedName name="REVTABLE5" localSheetId="6">#REF!</definedName>
    <definedName name="REVTABLE5" localSheetId="8">#REF!</definedName>
    <definedName name="REVTABLE5" localSheetId="10">#REF!</definedName>
    <definedName name="REVTABLE5" localSheetId="11">#REF!</definedName>
    <definedName name="REVTABLE5" localSheetId="13">#REF!</definedName>
    <definedName name="REVTABLE5">#REF!</definedName>
    <definedName name="SACDATA2007C" localSheetId="14">#REF!</definedName>
    <definedName name="SACDATA2007C" localSheetId="18">#REF!</definedName>
    <definedName name="SACDATA2007C" localSheetId="10">#N/A</definedName>
    <definedName name="SACDATA2007C" localSheetId="13">#N/A</definedName>
    <definedName name="SACDATA2007C">#REF!</definedName>
    <definedName name="SAS_output" localSheetId="0">#REF!</definedName>
    <definedName name="SAS_output" localSheetId="1">#REF!</definedName>
    <definedName name="SAS_output" localSheetId="14">#REF!</definedName>
    <definedName name="SAS_output" localSheetId="15">#REF!</definedName>
    <definedName name="SAS_output" localSheetId="18">#REF!</definedName>
    <definedName name="SAS_output" localSheetId="2">#REF!</definedName>
    <definedName name="SAS_output" localSheetId="3">#REF!</definedName>
    <definedName name="SAS_output" localSheetId="6">#REF!</definedName>
    <definedName name="SAS_output" localSheetId="8">#REF!</definedName>
    <definedName name="SAS_output" localSheetId="10">#REF!</definedName>
    <definedName name="SAS_output" localSheetId="11">#REF!</definedName>
    <definedName name="SAS_output" localSheetId="12">#REF!</definedName>
    <definedName name="SAS_output" localSheetId="13">#REF!</definedName>
    <definedName name="SAS_output">#REF!</definedName>
    <definedName name="SEQUENCE" localSheetId="0">#REF!</definedName>
    <definedName name="SEQUENCE" localSheetId="1">#REF!</definedName>
    <definedName name="SEQUENCE" localSheetId="14">#REF!</definedName>
    <definedName name="SEQUENCE" localSheetId="18">#REF!</definedName>
    <definedName name="SEQUENCE" localSheetId="2">#REF!</definedName>
    <definedName name="SEQUENCE" localSheetId="3">#REF!</definedName>
    <definedName name="SEQUENCE" localSheetId="6">#REF!</definedName>
    <definedName name="SEQUENCE" localSheetId="8">#REF!</definedName>
    <definedName name="SEQUENCE" localSheetId="10">#REF!</definedName>
    <definedName name="SEQUENCE" localSheetId="11">#REF!</definedName>
    <definedName name="SEQUENCE" localSheetId="13">#REF!</definedName>
    <definedName name="SEQUENCE">#REF!</definedName>
    <definedName name="TABLE_2___PAGE_" localSheetId="0">#REF!</definedName>
    <definedName name="TABLE_2___PAGE_" localSheetId="1">#REF!</definedName>
    <definedName name="TABLE_2___PAGE_" localSheetId="18">#REF!</definedName>
    <definedName name="TABLE_2___PAGE_" localSheetId="2">#REF!</definedName>
    <definedName name="TABLE_2___PAGE_" localSheetId="3">#REF!</definedName>
    <definedName name="TABLE_2___PAGE_" localSheetId="6">#REF!</definedName>
    <definedName name="TABLE_2___PAGE_" localSheetId="8">#REF!</definedName>
    <definedName name="TABLE_2___PAGE_" localSheetId="10">#REF!</definedName>
    <definedName name="TABLE_2___PAGE_" localSheetId="11">#REF!</definedName>
    <definedName name="TABLE_2___PAGE_" localSheetId="13">#REF!</definedName>
    <definedName name="TABLE_2___PAGE_">#REF!</definedName>
    <definedName name="TABLE_GROUP" localSheetId="0">#REF!</definedName>
    <definedName name="TABLE_GROUP" localSheetId="1">#REF!</definedName>
    <definedName name="TABLE_GROUP" localSheetId="18">#REF!</definedName>
    <definedName name="TABLE_GROUP" localSheetId="2">#REF!</definedName>
    <definedName name="TABLE_GROUP" localSheetId="3">#REF!</definedName>
    <definedName name="TABLE_GROUP" localSheetId="6">#REF!</definedName>
    <definedName name="TABLE_GROUP" localSheetId="8">#REF!</definedName>
    <definedName name="TABLE_GROUP" localSheetId="10">#REF!</definedName>
    <definedName name="TABLE_GROUP" localSheetId="11">#REF!</definedName>
    <definedName name="TABLE_GROUP" localSheetId="13">#REF!</definedName>
    <definedName name="TABLE_GROUP">#REF!</definedName>
    <definedName name="TABLE_NUM" localSheetId="0">#REF!</definedName>
    <definedName name="TABLE_NUM" localSheetId="1">#REF!</definedName>
    <definedName name="TABLE_NUM" localSheetId="18">#REF!</definedName>
    <definedName name="TABLE_NUM" localSheetId="2">#REF!</definedName>
    <definedName name="TABLE_NUM" localSheetId="3">#REF!</definedName>
    <definedName name="TABLE_NUM" localSheetId="6">#REF!</definedName>
    <definedName name="TABLE_NUM" localSheetId="8">#REF!</definedName>
    <definedName name="TABLE_NUM" localSheetId="10">#REF!</definedName>
    <definedName name="TABLE_NUM" localSheetId="11">#REF!</definedName>
    <definedName name="TABLE_NUM" localSheetId="13">#REF!</definedName>
    <definedName name="TABLE_NUM">#REF!</definedName>
    <definedName name="TABLE2" localSheetId="0">#REF!</definedName>
    <definedName name="TABLE2" localSheetId="1">#REF!</definedName>
    <definedName name="TABLE2" localSheetId="18">#REF!</definedName>
    <definedName name="TABLE2" localSheetId="2">#REF!</definedName>
    <definedName name="TABLE2" localSheetId="3">#REF!</definedName>
    <definedName name="TABLE2" localSheetId="6">#REF!</definedName>
    <definedName name="TABLE2" localSheetId="8">#REF!</definedName>
    <definedName name="TABLE2" localSheetId="10">#REF!</definedName>
    <definedName name="TABLE2" localSheetId="11">#REF!</definedName>
    <definedName name="TABLE2" localSheetId="13">#REF!</definedName>
    <definedName name="TABLE2">#REF!</definedName>
    <definedName name="TABLE3" localSheetId="0">#REF!</definedName>
    <definedName name="TABLE3" localSheetId="1">#REF!</definedName>
    <definedName name="TABLE3" localSheetId="18">#REF!</definedName>
    <definedName name="TABLE3" localSheetId="2">#REF!</definedName>
    <definedName name="TABLE3" localSheetId="3">#REF!</definedName>
    <definedName name="TABLE3" localSheetId="6">#REF!</definedName>
    <definedName name="TABLE3" localSheetId="8">#REF!</definedName>
    <definedName name="TABLE3" localSheetId="10">#REF!</definedName>
    <definedName name="TABLE3" localSheetId="11">#REF!</definedName>
    <definedName name="TABLE3" localSheetId="13">#REF!</definedName>
    <definedName name="TABLE3">#REF!</definedName>
    <definedName name="TABLE5" localSheetId="18">#REF!</definedName>
    <definedName name="TABLE5" localSheetId="10">#REF!</definedName>
    <definedName name="TABLE5">#REF!</definedName>
    <definedName name="TABLE6" localSheetId="10">#REF!</definedName>
    <definedName name="TABLE6">#REF!</definedName>
    <definedName name="TABLE7" localSheetId="10">#REF!</definedName>
    <definedName name="TABLE7">#REF!</definedName>
    <definedName name="TABLE8" localSheetId="10">#REF!</definedName>
    <definedName name="TABLE8">#REF!</definedName>
    <definedName name="TABLEQ" localSheetId="10">#REF!</definedName>
    <definedName name="TABLEQ">#REF!</definedName>
    <definedName name="TITLE" localSheetId="0">#REF!</definedName>
    <definedName name="TITLE" localSheetId="1">#REF!</definedName>
    <definedName name="TITLE" localSheetId="18">#REF!</definedName>
    <definedName name="TITLE" localSheetId="2">#REF!</definedName>
    <definedName name="TITLE" localSheetId="3">#REF!</definedName>
    <definedName name="TITLE" localSheetId="6">#REF!</definedName>
    <definedName name="TITLE" localSheetId="8">#REF!</definedName>
    <definedName name="TITLE" localSheetId="10">#REF!</definedName>
    <definedName name="TITLE" localSheetId="11">#REF!</definedName>
    <definedName name="TITLE" localSheetId="13">#REF!</definedName>
    <definedName name="TITLE">#REF!</definedName>
    <definedName name="TITLE_RANGE" localSheetId="0">#REF!</definedName>
    <definedName name="TITLE_RANGE" localSheetId="1">#REF!</definedName>
    <definedName name="TITLE_RANGE" localSheetId="18">#REF!</definedName>
    <definedName name="TITLE_RANGE" localSheetId="2">#REF!</definedName>
    <definedName name="TITLE_RANGE" localSheetId="3">#REF!</definedName>
    <definedName name="TITLE_RANGE" localSheetId="6">#REF!</definedName>
    <definedName name="TITLE_RANGE" localSheetId="8">#REF!</definedName>
    <definedName name="TITLE_RANGE" localSheetId="10">#REF!</definedName>
    <definedName name="TITLE_RANGE" localSheetId="11">#REF!</definedName>
    <definedName name="TITLE_RANGE" localSheetId="13">#REF!</definedName>
    <definedName name="TITLE_RANGE">#REF!</definedName>
    <definedName name="TITLE_TO" localSheetId="0">#REF!</definedName>
    <definedName name="TITLE_TO" localSheetId="1">#REF!</definedName>
    <definedName name="TITLE_TO" localSheetId="18">#REF!</definedName>
    <definedName name="TITLE_TO" localSheetId="2">#REF!</definedName>
    <definedName name="TITLE_TO" localSheetId="3">#REF!</definedName>
    <definedName name="TITLE_TO" localSheetId="6">#REF!</definedName>
    <definedName name="TITLE_TO" localSheetId="8">#REF!</definedName>
    <definedName name="TITLE_TO" localSheetId="10">#REF!</definedName>
    <definedName name="TITLE_TO" localSheetId="11">#REF!</definedName>
    <definedName name="TITLE_TO" localSheetId="13">#REF!</definedName>
    <definedName name="TITLE_TO">#REF!</definedName>
    <definedName name="TO_CELL" localSheetId="18">#REF!</definedName>
    <definedName name="TO_CELL" localSheetId="10">#REF!</definedName>
    <definedName name="TO_CELL">#REF!</definedName>
    <definedName name="TO_CLEC" localSheetId="10">#REF!</definedName>
    <definedName name="TO_CLEC">#REF!</definedName>
    <definedName name="TO_GROOVED" localSheetId="10">#REF!</definedName>
    <definedName name="TO_GROOVED">#REF!</definedName>
    <definedName name="TO_ILEC" localSheetId="10">#REF!</definedName>
    <definedName name="TO_ILEC">#REF!</definedName>
    <definedName name="TO_PAY" localSheetId="10">#REF!</definedName>
    <definedName name="TO_PAY">#REF!</definedName>
    <definedName name="TO_RBOC" localSheetId="10">#REF!</definedName>
    <definedName name="TO_RBOC">#REF!</definedName>
    <definedName name="TO_TABLE" localSheetId="0">#REF!</definedName>
    <definedName name="TO_TABLE" localSheetId="1">#REF!</definedName>
    <definedName name="TO_TABLE" localSheetId="18">#REF!</definedName>
    <definedName name="TO_TABLE" localSheetId="2">#REF!</definedName>
    <definedName name="TO_TABLE" localSheetId="3">#REF!</definedName>
    <definedName name="TO_TABLE" localSheetId="6">#REF!</definedName>
    <definedName name="TO_TABLE" localSheetId="8">#REF!</definedName>
    <definedName name="TO_TABLE" localSheetId="10">#REF!</definedName>
    <definedName name="TO_TABLE" localSheetId="11">#REF!</definedName>
    <definedName name="TO_TABLE" localSheetId="13">#REF!</definedName>
    <definedName name="TO_TABLE">#REF!</definedName>
    <definedName name="TO_TITLE" localSheetId="0">#REF!</definedName>
    <definedName name="TO_TITLE" localSheetId="1">#REF!</definedName>
    <definedName name="TO_TITLE" localSheetId="18">#REF!</definedName>
    <definedName name="TO_TITLE" localSheetId="2">#REF!</definedName>
    <definedName name="TO_TITLE" localSheetId="3">#REF!</definedName>
    <definedName name="TO_TITLE" localSheetId="6">#REF!</definedName>
    <definedName name="TO_TITLE" localSheetId="8">#REF!</definedName>
    <definedName name="TO_TITLE" localSheetId="10">#REF!</definedName>
    <definedName name="TO_TITLE" localSheetId="11">#REF!</definedName>
    <definedName name="TO_TITLE" localSheetId="13">#REF!</definedName>
    <definedName name="TO_TITLE">#REF!</definedName>
    <definedName name="TO_TITLE6" localSheetId="18">#REF!</definedName>
    <definedName name="TO_TITLE6" localSheetId="10">#REF!</definedName>
    <definedName name="TO_TITLE6">#REF!</definedName>
    <definedName name="TO_TITLE7" localSheetId="10">#REF!</definedName>
    <definedName name="TO_TITLE7">#REF!</definedName>
    <definedName name="TO_TOLL" localSheetId="10">#REF!</definedName>
    <definedName name="TO_TOLL">#REF!</definedName>
    <definedName name="TO_TOTAL" localSheetId="10">#REF!</definedName>
    <definedName name="TO_TOTAL">#REF!</definedName>
    <definedName name="TO_WIRE" localSheetId="10">#REF!</definedName>
    <definedName name="TO_WIRE">#REF!</definedName>
    <definedName name="TOP20HOLDINGONLY" localSheetId="14">#REF!</definedName>
    <definedName name="TOP20HOLDINGONLY" localSheetId="18">#REF!</definedName>
    <definedName name="TOP20HOLDINGONLY" localSheetId="10">#N/A</definedName>
    <definedName name="TOP20HOLDINGONLY" localSheetId="13">#N/A</definedName>
    <definedName name="TOP20HOLDINGONLY">#REF!</definedName>
    <definedName name="WHOLE" localSheetId="0">#REF!</definedName>
    <definedName name="WHOLE" localSheetId="1">#REF!</definedName>
    <definedName name="WHOLE" localSheetId="14">#REF!</definedName>
    <definedName name="WHOLE" localSheetId="15">#REF!</definedName>
    <definedName name="WHOLE" localSheetId="18">#REF!</definedName>
    <definedName name="WHOLE" localSheetId="2">#REF!</definedName>
    <definedName name="WHOLE" localSheetId="3">#REF!</definedName>
    <definedName name="WHOLE" localSheetId="6">#REF!</definedName>
    <definedName name="WHOLE" localSheetId="8">#REF!</definedName>
    <definedName name="WHOLE" localSheetId="10">#REF!</definedName>
    <definedName name="WHOLE" localSheetId="11">#REF!</definedName>
    <definedName name="WHOLE" localSheetId="12">#REF!</definedName>
    <definedName name="WHOLE">#REF!</definedName>
    <definedName name="xxx">#REF!</definedName>
    <definedName name="zzz" localSheetId="15">[1]Q_rollups!$A$1:$H$32</definedName>
    <definedName name="zzz" localSheetId="10">[1]Q_rollups!$A$1:$H$32</definedName>
    <definedName name="zzz">[2]Q_rollups!$A$1:$H$32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3" i="25" l="1"/>
  <c r="D46" i="44" l="1"/>
  <c r="D45" i="44"/>
  <c r="C46" i="44"/>
  <c r="C45" i="44"/>
  <c r="E11" i="44"/>
  <c r="E12" i="44"/>
  <c r="E13" i="44"/>
  <c r="E14" i="44"/>
  <c r="E15" i="44"/>
  <c r="E16" i="44"/>
  <c r="E17" i="44"/>
  <c r="E18" i="44"/>
  <c r="E19" i="44"/>
  <c r="E20" i="44"/>
  <c r="E21" i="44"/>
  <c r="E22" i="44"/>
  <c r="E23" i="44"/>
  <c r="E24" i="44"/>
  <c r="E25" i="44"/>
  <c r="E26" i="44"/>
  <c r="E27" i="44"/>
  <c r="E28" i="44"/>
  <c r="E29" i="44"/>
  <c r="E30" i="44"/>
  <c r="E31" i="44"/>
  <c r="E32" i="44"/>
  <c r="E33" i="44"/>
  <c r="E34" i="44"/>
  <c r="E35" i="44"/>
  <c r="E36" i="44"/>
  <c r="E10" i="44"/>
  <c r="D35" i="44"/>
  <c r="D28" i="44"/>
  <c r="D20" i="44"/>
  <c r="D19" i="44"/>
  <c r="C35" i="44"/>
  <c r="C28" i="44"/>
  <c r="C36" i="44" s="1"/>
  <c r="C20" i="44"/>
  <c r="C19" i="44"/>
  <c r="F41" i="43"/>
  <c r="E41" i="43"/>
  <c r="D41" i="43"/>
  <c r="C41" i="43"/>
  <c r="G41" i="43" s="1"/>
  <c r="G40" i="43"/>
  <c r="G39" i="43"/>
  <c r="G38" i="43"/>
  <c r="F36" i="43"/>
  <c r="E36" i="43"/>
  <c r="D36" i="43"/>
  <c r="C36" i="43"/>
  <c r="G36" i="43" s="1"/>
  <c r="G35" i="43"/>
  <c r="G34" i="43"/>
  <c r="G33" i="43"/>
  <c r="F31" i="43"/>
  <c r="F42" i="43" s="1"/>
  <c r="E31" i="43"/>
  <c r="D31" i="43"/>
  <c r="C31" i="43"/>
  <c r="G30" i="43"/>
  <c r="G29" i="43"/>
  <c r="G28" i="43"/>
  <c r="F26" i="43"/>
  <c r="E26" i="43"/>
  <c r="D26" i="43"/>
  <c r="C26" i="43"/>
  <c r="G26" i="43" s="1"/>
  <c r="G25" i="43"/>
  <c r="G24" i="43"/>
  <c r="G23" i="43"/>
  <c r="G22" i="43"/>
  <c r="F20" i="43"/>
  <c r="D20" i="43"/>
  <c r="D42" i="43" s="1"/>
  <c r="C20" i="43"/>
  <c r="G19" i="43"/>
  <c r="G18" i="43"/>
  <c r="G17" i="43"/>
  <c r="G16" i="43"/>
  <c r="G15" i="43"/>
  <c r="E14" i="43"/>
  <c r="G14" i="43" s="1"/>
  <c r="G13" i="43"/>
  <c r="G12" i="43"/>
  <c r="G11" i="43"/>
  <c r="G10" i="43"/>
  <c r="G9" i="43"/>
  <c r="G8" i="43"/>
  <c r="G7" i="43"/>
  <c r="E46" i="44"/>
  <c r="E45" i="44"/>
  <c r="D36" i="44" l="1"/>
  <c r="E20" i="43"/>
  <c r="E42" i="43" s="1"/>
  <c r="E47" i="43" s="1"/>
  <c r="E48" i="43" s="1"/>
  <c r="E50" i="43" s="1"/>
  <c r="E51" i="43" s="1"/>
  <c r="C42" i="43"/>
  <c r="F47" i="43"/>
  <c r="F48" i="43" s="1"/>
  <c r="F50" i="43" s="1"/>
  <c r="F51" i="43" s="1"/>
  <c r="C47" i="43"/>
  <c r="C48" i="43" s="1"/>
  <c r="C50" i="43" s="1"/>
  <c r="C51" i="43" s="1"/>
  <c r="G31" i="43"/>
  <c r="G20" i="43"/>
  <c r="G42" i="43" s="1"/>
  <c r="D47" i="43"/>
  <c r="D48" i="43" s="1"/>
  <c r="D50" i="43" s="1"/>
  <c r="D51" i="43" s="1"/>
</calcChain>
</file>

<file path=xl/sharedStrings.xml><?xml version="1.0" encoding="utf-8"?>
<sst xmlns="http://schemas.openxmlformats.org/spreadsheetml/2006/main" count="617" uniqueCount="386">
  <si>
    <t>Table 1.1</t>
  </si>
  <si>
    <t>(in Millions of Dollars)</t>
  </si>
  <si>
    <t>Local Service 
and
Payphone Revenues</t>
  </si>
  <si>
    <t>Total Local Service and Payphone Revenues</t>
  </si>
  <si>
    <t>Mobile Revenues</t>
  </si>
  <si>
    <t>Toll Service Revenues</t>
  </si>
  <si>
    <t>Total Toll Service Revenues</t>
  </si>
  <si>
    <t>Total Local, Mobile, and Toll Revenues</t>
  </si>
  <si>
    <t>Total Reported Revenues</t>
  </si>
  <si>
    <t>Footnotes to Table 1.1</t>
  </si>
  <si>
    <t>Form 499-A and does not account for implicit surcharge revenues where carriers collect the surcharge through higher prices.</t>
  </si>
  <si>
    <t>Subtotal includes surcharge.</t>
  </si>
  <si>
    <t>Table 1.2</t>
  </si>
  <si>
    <t>Total Wholesale Revenues</t>
  </si>
  <si>
    <t>Percentage Interstate/International</t>
  </si>
  <si>
    <t xml:space="preserve"> Retail 
(End User) Telecommunications Revenues</t>
  </si>
  <si>
    <t>Total Retail Revenues</t>
  </si>
  <si>
    <t xml:space="preserve"> Total Telecommunications Revenues  
(Wholesale + Retail)</t>
  </si>
  <si>
    <t>Mobile Service</t>
  </si>
  <si>
    <t>Toll Service</t>
  </si>
  <si>
    <t>Total Telecommunications Revenues</t>
  </si>
  <si>
    <t>Intrastate</t>
  </si>
  <si>
    <t>Total Non-Telecommunications Revenues</t>
  </si>
  <si>
    <t xml:space="preserve"> </t>
  </si>
  <si>
    <t xml:space="preserve">Payphone revenues and interconnected Voice over Internet Protocol (VoIP) revenues are included with local service revenues in this table.  </t>
  </si>
  <si>
    <t>Table 1.3</t>
  </si>
  <si>
    <t>Other 
Companies</t>
  </si>
  <si>
    <t>Total</t>
  </si>
  <si>
    <t xml:space="preserve"> Table 1.4</t>
  </si>
  <si>
    <t>Data from FCC Form 499-Q</t>
  </si>
  <si>
    <t>All Filers</t>
  </si>
  <si>
    <t>Total 
Less LIRE</t>
  </si>
  <si>
    <t>Implied Uncollectible Rate</t>
  </si>
  <si>
    <t>Intrastate, Interstate, 
and International</t>
  </si>
  <si>
    <t>Retail (End User) Billed</t>
  </si>
  <si>
    <t>Total Revenue</t>
  </si>
  <si>
    <t>Interstate and International</t>
  </si>
  <si>
    <t>Retail Net of Uncollectibles</t>
  </si>
  <si>
    <t>Wholesale (Carrier's Carrier) Billed</t>
  </si>
  <si>
    <t>Projected intrastate revenues are not reported on FCC Form 499-Q.</t>
  </si>
  <si>
    <t>Prior to 2014, this line was referred to as "Billed to End Users."</t>
  </si>
  <si>
    <t>Prior to 2014, this line was referred to as "Collected from End Users."</t>
  </si>
  <si>
    <t>Prior to 2014, this line was referred to as "Billed to Resellers."</t>
  </si>
  <si>
    <t>Table 1.5</t>
  </si>
  <si>
    <t>Revenues Subject to USF Contribution</t>
  </si>
  <si>
    <t>Billed interstate and international retail (end-user)</t>
  </si>
  <si>
    <t>less</t>
  </si>
  <si>
    <t>international revenues of international-only filers</t>
  </si>
  <si>
    <t>and international revenues that were excluded</t>
  </si>
  <si>
    <t xml:space="preserve">interstate and other international revenues for </t>
  </si>
  <si>
    <t xml:space="preserve">filers who are de minimis or otherwise exempt </t>
  </si>
  <si>
    <t>from universal service support requirements</t>
  </si>
  <si>
    <t>equals</t>
  </si>
  <si>
    <t>Table 1.6</t>
  </si>
  <si>
    <t>Year</t>
  </si>
  <si>
    <t>Quarter</t>
  </si>
  <si>
    <t>Contribution Factor</t>
  </si>
  <si>
    <t>First Quarter</t>
  </si>
  <si>
    <t>Second Quarter</t>
  </si>
  <si>
    <t>Third Quarter</t>
  </si>
  <si>
    <t>Fourth Quarter</t>
  </si>
  <si>
    <t xml:space="preserve">Carriers contribute based on projected, collected, end-user interstate and international telecommunications revenues. </t>
  </si>
  <si>
    <t>Table 1.7</t>
  </si>
  <si>
    <t>Other Companies</t>
  </si>
  <si>
    <t>Top 10 Share</t>
  </si>
  <si>
    <t>Revenues are calculated as the sum of Lines 403d to 417d (interstate end user revenue) and 403e to 417e (international end user revenue) minus Lines 412e from Form 499-A.</t>
  </si>
  <si>
    <t>Preliminary revenues are calculated using Line 116b plus Line 116c for each quarter in FCC Form 499-Q.</t>
  </si>
  <si>
    <t>Table 1.8</t>
  </si>
  <si>
    <t>% Intrastate</t>
  </si>
  <si>
    <t>% Interstate and International</t>
  </si>
  <si>
    <t>% Total</t>
  </si>
  <si>
    <t>Alabama</t>
  </si>
  <si>
    <t>Alaska</t>
  </si>
  <si>
    <t>American Samoa</t>
  </si>
  <si>
    <t>Arizona</t>
  </si>
  <si>
    <t>Arkansas</t>
  </si>
  <si>
    <t>California</t>
  </si>
  <si>
    <t>Colorado</t>
  </si>
  <si>
    <t>Connecticut</t>
  </si>
  <si>
    <t>Delaware</t>
  </si>
  <si>
    <t>District of Columbia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</si>
  <si>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</si>
  <si>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</si>
  <si>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</si>
  <si>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</si>
  <si>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</si>
  <si>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</si>
  <si>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</si>
  <si>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</si>
  <si>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</si>
  <si>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</si>
  <si>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</si>
  <si>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</si>
  <si>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</si>
  <si>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</si>
  <si>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</si>
  <si>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</si>
  <si>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</si>
  <si>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</si>
  <si>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</si>
  <si>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</si>
  <si>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</si>
  <si>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</si>
  <si>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</si>
  <si>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</si>
  <si>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</si>
  <si>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</si>
  <si>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</si>
  <si>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N. Mariana Islands</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</si>
  <si>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</si>
  <si>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</si>
  <si>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</si>
  <si>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</si>
  <si>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</si>
  <si>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</si>
  <si>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</si>
  <si>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</si>
  <si>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</si>
  <si>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</si>
  <si>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</si>
  <si>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</si>
  <si>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</si>
  <si>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</si>
  <si>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</si>
  <si>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</si>
  <si>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</si>
  <si>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</si>
  <si>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r>
      <rPr>
        <i/>
        <sz val="10"/>
        <rFont val="Times New Roman"/>
        <family val="1"/>
      </rPr>
      <t>Note</t>
    </r>
    <r>
      <rPr>
        <sz val="10"/>
        <rFont val="Times New Roman"/>
        <family val="1"/>
      </rPr>
      <t>:  Figures may not add to totals due to rounding.</t>
    </r>
  </si>
  <si>
    <t>Table 1.9</t>
  </si>
  <si>
    <t>(Annual Payments and Contributions in Thousands of Dollars)</t>
  </si>
  <si>
    <t>Payments from USF to Providers</t>
  </si>
  <si>
    <t>Low-Income Support</t>
  </si>
  <si>
    <t>Schools &amp; Libraries</t>
  </si>
  <si>
    <t>Rural Health Care</t>
  </si>
  <si>
    <t>Amount</t>
  </si>
  <si>
    <t>% of Total</t>
  </si>
  <si>
    <t>Table 1.10</t>
  </si>
  <si>
    <t>High-Cost Support</t>
  </si>
  <si>
    <t>Schools and Libraries</t>
  </si>
  <si>
    <t xml:space="preserve"> Total</t>
  </si>
  <si>
    <t>Table 1.11</t>
  </si>
  <si>
    <t>Full Year</t>
  </si>
  <si>
    <t xml:space="preserve">     High Cost Loop Support</t>
  </si>
  <si>
    <t xml:space="preserve">     Broadband Loop Support</t>
  </si>
  <si>
    <t xml:space="preserve">     CAF - Intercarrier Compensation Support</t>
  </si>
  <si>
    <t xml:space="preserve">     CAF - Phase II Cost Model</t>
  </si>
  <si>
    <t xml:space="preserve">     Alternative Connect America Cost Model I &amp; II</t>
  </si>
  <si>
    <t xml:space="preserve">     Alaska Plan Support</t>
  </si>
  <si>
    <t xml:space="preserve">     Prior Period Adjustment </t>
  </si>
  <si>
    <t xml:space="preserve">     USAC Administrative Costs</t>
  </si>
  <si>
    <t xml:space="preserve">          Program Total</t>
  </si>
  <si>
    <t xml:space="preserve">Low Income </t>
  </si>
  <si>
    <t xml:space="preserve">     Lifeline Assistance</t>
  </si>
  <si>
    <t xml:space="preserve">     Link-Up</t>
  </si>
  <si>
    <t xml:space="preserve">     Prior Period Adjustment</t>
  </si>
  <si>
    <t>Rural Health</t>
  </si>
  <si>
    <t xml:space="preserve">     Rural Health Care Support</t>
  </si>
  <si>
    <t xml:space="preserve">     Schools and Libraries Support</t>
  </si>
  <si>
    <t>Grand Total</t>
  </si>
  <si>
    <t>Applicable interstate and international end-user revenues</t>
  </si>
  <si>
    <t xml:space="preserve">          Reported contribution base revenues</t>
  </si>
  <si>
    <t xml:space="preserve">     Circulatory Adjustment</t>
  </si>
  <si>
    <t xml:space="preserve">          Amount carriers will contribute to USF in this quarter</t>
  </si>
  <si>
    <t xml:space="preserve">     Subtotal</t>
  </si>
  <si>
    <t xml:space="preserve">          Adjustment factor for uncollectibles</t>
  </si>
  <si>
    <t xml:space="preserve">     Contribution factor</t>
  </si>
  <si>
    <r>
      <t xml:space="preserve">In the </t>
    </r>
    <r>
      <rPr>
        <i/>
        <sz val="10"/>
        <rFont val="Times New Roman"/>
        <family val="1"/>
      </rPr>
      <t>USF/ICC Transformation Order,</t>
    </r>
    <r>
      <rPr>
        <sz val="10"/>
        <rFont val="Times New Roman"/>
        <family val="1"/>
      </rPr>
      <t xml:space="preserve"> the Commission froze support received by competitive ETCs, including IAS, HCMS, ICLS, LSS, and HCLS at 2011 levels, effective January 1, 2012, and began phasing the frozen support down effective July 1, 2012.  </t>
    </r>
    <r>
      <rPr>
        <i/>
        <sz val="10"/>
        <rFont val="Times New Roman"/>
        <family val="1"/>
      </rPr>
      <t xml:space="preserve">USF/ICC Transformation Order, </t>
    </r>
    <r>
      <rPr>
        <sz val="10"/>
        <rFont val="Times New Roman"/>
        <family val="1"/>
      </rPr>
      <t>paras. 498-532.</t>
    </r>
  </si>
  <si>
    <t>Net dollar flow is positive when payments from USF (Universal Service Fund) to carriers exceed contributions to USF.  Total is negative because of administrative expenses.</t>
  </si>
  <si>
    <t>High Cost</t>
  </si>
  <si>
    <r>
      <t>Note</t>
    </r>
    <r>
      <rPr>
        <sz val="10"/>
        <color theme="1"/>
        <rFont val="Times New Roman"/>
        <family val="1"/>
      </rPr>
      <t>: Detail may not add to totals due to rounding</t>
    </r>
    <r>
      <rPr>
        <i/>
        <sz val="10"/>
        <color theme="1"/>
        <rFont val="Times New Roman"/>
        <family val="1"/>
      </rPr>
      <t>.</t>
    </r>
  </si>
  <si>
    <r>
      <t xml:space="preserve">Data include revenues for </t>
    </r>
    <r>
      <rPr>
        <i/>
        <sz val="10"/>
        <color theme="1"/>
        <rFont val="Times New Roman"/>
        <family val="1"/>
      </rPr>
      <t>de minimis</t>
    </r>
    <r>
      <rPr>
        <sz val="10"/>
        <color theme="1"/>
        <rFont val="Times New Roman"/>
        <family val="1"/>
      </rPr>
      <t xml:space="preserve"> filers, as well as for other carriers that are exempt from universal service contribution requirements.  </t>
    </r>
  </si>
  <si>
    <r>
      <t>Note</t>
    </r>
    <r>
      <rPr>
        <sz val="10"/>
        <color theme="1"/>
        <rFont val="Times New Roman"/>
        <family val="1"/>
      </rPr>
      <t xml:space="preserve">: Detail may not add to totals due to rounding.  </t>
    </r>
  </si>
  <si>
    <r>
      <t>Note</t>
    </r>
    <r>
      <rPr>
        <sz val="10"/>
        <color theme="1"/>
        <rFont val="Times New Roman"/>
        <family val="1"/>
      </rPr>
      <t xml:space="preserve">: Detail may not add to totals due to rounding.   </t>
    </r>
  </si>
  <si>
    <t>Revenues from calls that both originate and terminate in foreign points are reported as end-user revenues and are included in this table, but are not included in the universal service contribution base.  This line best represents the USF contribution base, which is further described in Table 1.5.</t>
  </si>
  <si>
    <t xml:space="preserve">Wholesale revenues are reported on the FCC Form 499-A as sales to other universal service contributors for resale.  This includes, for example, access services that local exchange carriers provide to toll carriers.  Sales to de minimis resellers, end-user customers, government-only providers, international-only providers, and any other non-contributors are treated as end-user revenues.  Filers contribute to the universal service funding mechanisms based on their end-user interstate and international revenues.  See Table 1.5 for further details on the USF (Universal Service Fund) contribution base.  </t>
  </si>
  <si>
    <r>
      <t>Note</t>
    </r>
    <r>
      <rPr>
        <sz val="10"/>
        <color theme="1"/>
        <rFont val="Times New Roman"/>
        <family val="1"/>
      </rPr>
      <t xml:space="preserve">:  Detail may not add to totals due to rounding.   </t>
    </r>
  </si>
  <si>
    <t>This table shows the contribution base for the Universal Service Fund (USF), but the actual amounts used for determining contributions may differ due to the following factors: (1) Adjustments are made by the Administrator to account for additional and corrected filings received; (2) Exempt amounts were based on revenues and the filer type (i.e., principal business activity) information contained in the FCC Form 499-A filings; (3) The Administrator may use carrier type, revenue type, Line 603 exemption certifications, and additional information requested from filers to determine which filers are required to contribute; (4) The Administrator bills delinquent filers based on estimated revenues and may, in some instances, include estimated revenue amounts in contribution base amounts; (5) The universal service contribution factors are set quarterly based on FCC Form 499-Q filings; and (6) FCC Form 499-A data are used for true-up and auditing purposes.  As a result of these factors, actual contribution bases have been based on different amounts than those shown.</t>
  </si>
  <si>
    <r>
      <t>Note</t>
    </r>
    <r>
      <rPr>
        <sz val="10"/>
        <color theme="1"/>
        <rFont val="Times New Roman"/>
        <family val="1"/>
      </rPr>
      <t>: Detail may not add to totals due to rounding.</t>
    </r>
  </si>
  <si>
    <r>
      <rPr>
        <i/>
        <sz val="10"/>
        <rFont val="Times New Roman"/>
        <family val="1"/>
      </rPr>
      <t>Source</t>
    </r>
    <r>
      <rPr>
        <sz val="10"/>
        <rFont val="Times New Roman"/>
        <family val="1"/>
      </rPr>
      <t xml:space="preserve">:  Quarterly Public Notices on universal service contribution factors are in CC Docket 96-45.  See http://www.fcc.gov/encyclopedia/contribution-factor-quarterly-filings-universal-service-fund-usf-management-support </t>
    </r>
  </si>
  <si>
    <t xml:space="preserve">Billed Interstate and International Retail Communications Revenues by </t>
  </si>
  <si>
    <r>
      <t xml:space="preserve">Local Exchange </t>
    </r>
    <r>
      <rPr>
        <vertAlign val="superscript"/>
        <sz val="10"/>
        <rFont val="Times New Roman"/>
        <family val="1"/>
      </rPr>
      <t>1</t>
    </r>
  </si>
  <si>
    <r>
      <t xml:space="preserve">Pay Telephone </t>
    </r>
    <r>
      <rPr>
        <vertAlign val="superscript"/>
        <sz val="10"/>
        <rFont val="Times New Roman"/>
        <family val="1"/>
      </rPr>
      <t>2</t>
    </r>
  </si>
  <si>
    <r>
      <t xml:space="preserve">Local Private Line </t>
    </r>
    <r>
      <rPr>
        <vertAlign val="superscript"/>
        <sz val="10"/>
        <rFont val="Times New Roman"/>
        <family val="1"/>
      </rPr>
      <t>3</t>
    </r>
  </si>
  <si>
    <r>
      <t xml:space="preserve">VoIP Local </t>
    </r>
    <r>
      <rPr>
        <vertAlign val="superscript"/>
        <sz val="10"/>
        <rFont val="Times New Roman"/>
        <family val="1"/>
      </rPr>
      <t>4</t>
    </r>
  </si>
  <si>
    <r>
      <t xml:space="preserve">Other Local </t>
    </r>
    <r>
      <rPr>
        <vertAlign val="superscript"/>
        <sz val="10"/>
        <rFont val="Times New Roman"/>
        <family val="1"/>
      </rPr>
      <t>5</t>
    </r>
  </si>
  <si>
    <r>
      <t xml:space="preserve">Federal and State USF Support </t>
    </r>
    <r>
      <rPr>
        <vertAlign val="superscript"/>
        <sz val="10"/>
        <rFont val="Times New Roman"/>
        <family val="1"/>
      </rPr>
      <t>6</t>
    </r>
  </si>
  <si>
    <r>
      <t xml:space="preserve">Subscriber Line Charges </t>
    </r>
    <r>
      <rPr>
        <vertAlign val="superscript"/>
        <sz val="10"/>
        <rFont val="Times New Roman"/>
        <family val="1"/>
      </rPr>
      <t>7</t>
    </r>
  </si>
  <si>
    <r>
      <t xml:space="preserve">Access </t>
    </r>
    <r>
      <rPr>
        <vertAlign val="superscript"/>
        <sz val="10"/>
        <rFont val="Times New Roman"/>
        <family val="1"/>
      </rPr>
      <t>8</t>
    </r>
  </si>
  <si>
    <r>
      <t xml:space="preserve">Total Mobile Service Revenues </t>
    </r>
    <r>
      <rPr>
        <b/>
        <vertAlign val="superscript"/>
        <sz val="10"/>
        <rFont val="Times New Roman"/>
        <family val="1"/>
      </rPr>
      <t>9</t>
    </r>
  </si>
  <si>
    <r>
      <t xml:space="preserve">Operator </t>
    </r>
    <r>
      <rPr>
        <vertAlign val="superscript"/>
        <sz val="10"/>
        <rFont val="Times New Roman"/>
        <family val="1"/>
      </rPr>
      <t>10</t>
    </r>
  </si>
  <si>
    <r>
      <t xml:space="preserve">VoIP Toll </t>
    </r>
    <r>
      <rPr>
        <vertAlign val="superscript"/>
        <sz val="10"/>
        <rFont val="Times New Roman"/>
        <family val="1"/>
      </rPr>
      <t>11</t>
    </r>
  </si>
  <si>
    <r>
      <t xml:space="preserve">Non-Operator Switched Toll </t>
    </r>
    <r>
      <rPr>
        <vertAlign val="superscript"/>
        <sz val="10"/>
        <rFont val="Times New Roman"/>
        <family val="1"/>
      </rPr>
      <t>12</t>
    </r>
  </si>
  <si>
    <r>
      <t xml:space="preserve">Long Distance Private Line </t>
    </r>
    <r>
      <rPr>
        <vertAlign val="superscript"/>
        <sz val="10"/>
        <rFont val="Times New Roman"/>
        <family val="1"/>
      </rPr>
      <t>13</t>
    </r>
  </si>
  <si>
    <r>
      <t xml:space="preserve">Other Long Distance </t>
    </r>
    <r>
      <rPr>
        <vertAlign val="superscript"/>
        <sz val="10"/>
        <rFont val="Times New Roman"/>
        <family val="1"/>
      </rPr>
      <t>14</t>
    </r>
  </si>
  <si>
    <r>
      <t xml:space="preserve">Total Telecommunications Revenues </t>
    </r>
    <r>
      <rPr>
        <b/>
        <vertAlign val="superscript"/>
        <sz val="10"/>
        <rFont val="Times New Roman"/>
        <family val="1"/>
      </rPr>
      <t>16</t>
    </r>
  </si>
  <si>
    <r>
      <t>3</t>
    </r>
    <r>
      <rPr>
        <sz val="10"/>
        <rFont val="Times New Roman"/>
        <family val="1"/>
      </rPr>
      <t xml:space="preserve">  Contributions include administrative cost of approximately $144 million, as shown in USAC's Annual Report.  Allocation of contributions among states is an FCC estimate.  See the Technical Appendix at http://www.fcc.gov/encyclopedia/federal-state-joint-board-monitoring-reports.</t>
    </r>
  </si>
  <si>
    <r>
      <rPr>
        <i/>
        <sz val="10"/>
        <rFont val="Times New Roman"/>
        <family val="1"/>
      </rPr>
      <t>Note</t>
    </r>
    <r>
      <rPr>
        <sz val="10"/>
        <rFont val="Times New Roman"/>
        <family val="1"/>
      </rPr>
      <t>: Figures may not add due to rounding.</t>
    </r>
  </si>
  <si>
    <r>
      <t>Top 10 Affiliated Entities</t>
    </r>
    <r>
      <rPr>
        <b/>
        <vertAlign val="superscript"/>
        <sz val="10"/>
        <rFont val="Times New Roman"/>
        <family val="1"/>
      </rPr>
      <t>2</t>
    </r>
  </si>
  <si>
    <r>
      <t>Universal Service Fund Contribution Factor</t>
    </r>
    <r>
      <rPr>
        <b/>
        <vertAlign val="superscript"/>
        <sz val="10"/>
        <rFont val="Times New Roman"/>
        <family val="1"/>
      </rPr>
      <t>1</t>
    </r>
  </si>
  <si>
    <r>
      <t xml:space="preserve">revenues (includes Universal Service Surcharge) </t>
    </r>
    <r>
      <rPr>
        <vertAlign val="superscript"/>
        <sz val="10"/>
        <rFont val="Times New Roman"/>
        <family val="1"/>
      </rPr>
      <t>2</t>
    </r>
  </si>
  <si>
    <r>
      <t xml:space="preserve">revenues for international-to-international services </t>
    </r>
    <r>
      <rPr>
        <vertAlign val="superscript"/>
        <sz val="10"/>
        <rFont val="Times New Roman"/>
        <family val="1"/>
      </rPr>
      <t>3</t>
    </r>
  </si>
  <si>
    <r>
      <t>because of the LIRE Exemption</t>
    </r>
    <r>
      <rPr>
        <vertAlign val="superscript"/>
        <sz val="10"/>
        <rFont val="Times New Roman"/>
        <family val="1"/>
      </rPr>
      <t>4</t>
    </r>
  </si>
  <si>
    <r>
      <t>uncollectible contribution base revenues</t>
    </r>
    <r>
      <rPr>
        <vertAlign val="superscript"/>
        <sz val="10"/>
        <rFont val="Times New Roman"/>
        <family val="1"/>
      </rPr>
      <t>5</t>
    </r>
  </si>
  <si>
    <r>
      <t>LIRE Exemption</t>
    </r>
    <r>
      <rPr>
        <b/>
        <vertAlign val="superscript"/>
        <sz val="10"/>
        <rFont val="Times New Roman"/>
        <family val="1"/>
      </rPr>
      <t>1</t>
    </r>
  </si>
  <si>
    <r>
      <t xml:space="preserve">Retail (End User) Billed </t>
    </r>
    <r>
      <rPr>
        <vertAlign val="superscript"/>
        <sz val="10"/>
        <rFont val="Times New Roman"/>
        <family val="1"/>
      </rPr>
      <t>6</t>
    </r>
  </si>
  <si>
    <r>
      <t xml:space="preserve">Retail Net of Uncollectibles </t>
    </r>
    <r>
      <rPr>
        <vertAlign val="superscript"/>
        <sz val="10"/>
        <rFont val="Times New Roman"/>
        <family val="1"/>
      </rPr>
      <t>7,8</t>
    </r>
  </si>
  <si>
    <r>
      <t xml:space="preserve">Wholesale (Carrier's Carrier) Billed </t>
    </r>
    <r>
      <rPr>
        <vertAlign val="superscript"/>
        <sz val="10"/>
        <rFont val="Times New Roman"/>
        <family val="1"/>
      </rPr>
      <t>9</t>
    </r>
  </si>
  <si>
    <r>
      <t xml:space="preserve">Retail (End User) Billed </t>
    </r>
    <r>
      <rPr>
        <vertAlign val="superscript"/>
        <sz val="10"/>
        <rFont val="Times New Roman"/>
        <family val="1"/>
      </rPr>
      <t>10</t>
    </r>
  </si>
  <si>
    <r>
      <t xml:space="preserve">Retail (End User) Billed </t>
    </r>
    <r>
      <rPr>
        <vertAlign val="superscript"/>
        <sz val="10"/>
        <rFont val="Times New Roman"/>
        <family val="1"/>
      </rPr>
      <t>11</t>
    </r>
  </si>
  <si>
    <r>
      <t>Top 10 Affiliated Entities</t>
    </r>
    <r>
      <rPr>
        <b/>
        <vertAlign val="superscript"/>
        <sz val="10"/>
        <rFont val="Times New Roman"/>
        <family val="1"/>
      </rPr>
      <t>1</t>
    </r>
  </si>
  <si>
    <r>
      <t xml:space="preserve">Local Exchange </t>
    </r>
    <r>
      <rPr>
        <vertAlign val="superscript"/>
        <sz val="10"/>
        <rFont val="Times New Roman"/>
        <family val="1"/>
      </rPr>
      <t>2</t>
    </r>
  </si>
  <si>
    <r>
      <t xml:space="preserve">Pay Telephone </t>
    </r>
    <r>
      <rPr>
        <vertAlign val="superscript"/>
        <sz val="10"/>
        <rFont val="Times New Roman"/>
        <family val="1"/>
      </rPr>
      <t>3</t>
    </r>
  </si>
  <si>
    <r>
      <t xml:space="preserve">Local Private Line </t>
    </r>
    <r>
      <rPr>
        <vertAlign val="superscript"/>
        <sz val="10"/>
        <rFont val="Times New Roman"/>
        <family val="1"/>
      </rPr>
      <t>4</t>
    </r>
  </si>
  <si>
    <r>
      <t xml:space="preserve">VoIP </t>
    </r>
    <r>
      <rPr>
        <vertAlign val="superscript"/>
        <sz val="10"/>
        <rFont val="Times New Roman"/>
        <family val="1"/>
      </rPr>
      <t>5</t>
    </r>
  </si>
  <si>
    <r>
      <t xml:space="preserve">Other Local </t>
    </r>
    <r>
      <rPr>
        <vertAlign val="superscript"/>
        <sz val="10"/>
        <rFont val="Times New Roman"/>
        <family val="1"/>
      </rPr>
      <t>6</t>
    </r>
  </si>
  <si>
    <r>
      <t xml:space="preserve">Federal and State USF Support </t>
    </r>
    <r>
      <rPr>
        <vertAlign val="superscript"/>
        <sz val="10"/>
        <rFont val="Times New Roman"/>
        <family val="1"/>
      </rPr>
      <t>7</t>
    </r>
  </si>
  <si>
    <r>
      <t xml:space="preserve">Subscriber Line Charges </t>
    </r>
    <r>
      <rPr>
        <vertAlign val="superscript"/>
        <sz val="10"/>
        <rFont val="Times New Roman"/>
        <family val="1"/>
      </rPr>
      <t>8</t>
    </r>
  </si>
  <si>
    <r>
      <t xml:space="preserve">Access </t>
    </r>
    <r>
      <rPr>
        <vertAlign val="superscript"/>
        <sz val="10"/>
        <rFont val="Times New Roman"/>
        <family val="1"/>
      </rPr>
      <t>9</t>
    </r>
  </si>
  <si>
    <r>
      <t xml:space="preserve">Total Mobile Service Revenues </t>
    </r>
    <r>
      <rPr>
        <b/>
        <vertAlign val="superscript"/>
        <sz val="10"/>
        <rFont val="Times New Roman"/>
        <family val="1"/>
      </rPr>
      <t>10</t>
    </r>
  </si>
  <si>
    <r>
      <t xml:space="preserve">Operator </t>
    </r>
    <r>
      <rPr>
        <vertAlign val="superscript"/>
        <sz val="10"/>
        <rFont val="Times New Roman"/>
        <family val="1"/>
      </rPr>
      <t>11</t>
    </r>
  </si>
  <si>
    <r>
      <t xml:space="preserve">VoIP </t>
    </r>
    <r>
      <rPr>
        <vertAlign val="superscript"/>
        <sz val="10"/>
        <rFont val="Times New Roman"/>
        <family val="1"/>
      </rPr>
      <t>12</t>
    </r>
  </si>
  <si>
    <r>
      <t xml:space="preserve">Non-Operator Switched Toll </t>
    </r>
    <r>
      <rPr>
        <vertAlign val="superscript"/>
        <sz val="10"/>
        <rFont val="Times New Roman"/>
        <family val="1"/>
      </rPr>
      <t>13</t>
    </r>
  </si>
  <si>
    <r>
      <t xml:space="preserve">Long Distance Private Line </t>
    </r>
    <r>
      <rPr>
        <vertAlign val="superscript"/>
        <sz val="10"/>
        <rFont val="Times New Roman"/>
        <family val="1"/>
      </rPr>
      <t>14</t>
    </r>
  </si>
  <si>
    <r>
      <t xml:space="preserve">Other Long Distance </t>
    </r>
    <r>
      <rPr>
        <vertAlign val="superscript"/>
        <sz val="10"/>
        <rFont val="Times New Roman"/>
        <family val="1"/>
      </rPr>
      <t>15</t>
    </r>
  </si>
  <si>
    <r>
      <t xml:space="preserve">Total Telecommunications Revenues </t>
    </r>
    <r>
      <rPr>
        <b/>
        <vertAlign val="superscript"/>
        <sz val="10"/>
        <rFont val="Times New Roman"/>
        <family val="1"/>
      </rPr>
      <t>17</t>
    </r>
  </si>
  <si>
    <r>
      <t xml:space="preserve">Wholesale 
(Carrier's Carrier) Telecommunications Revenues </t>
    </r>
    <r>
      <rPr>
        <b/>
        <vertAlign val="superscript"/>
        <sz val="10"/>
        <rFont val="Times New Roman"/>
        <family val="1"/>
      </rPr>
      <t>2</t>
    </r>
  </si>
  <si>
    <r>
      <t xml:space="preserve">Local Service </t>
    </r>
    <r>
      <rPr>
        <vertAlign val="superscript"/>
        <sz val="10"/>
        <rFont val="Times New Roman"/>
        <family val="1"/>
      </rPr>
      <t>3,4</t>
    </r>
  </si>
  <si>
    <r>
      <t xml:space="preserve">Mobile Service </t>
    </r>
    <r>
      <rPr>
        <vertAlign val="superscript"/>
        <sz val="10"/>
        <rFont val="Times New Roman"/>
        <family val="1"/>
      </rPr>
      <t>5</t>
    </r>
  </si>
  <si>
    <r>
      <t xml:space="preserve">Toll Service </t>
    </r>
    <r>
      <rPr>
        <vertAlign val="superscript"/>
        <sz val="10"/>
        <rFont val="Times New Roman"/>
        <family val="1"/>
      </rPr>
      <t>6</t>
    </r>
  </si>
  <si>
    <r>
      <t xml:space="preserve">Intrastate </t>
    </r>
    <r>
      <rPr>
        <vertAlign val="superscript"/>
        <sz val="10"/>
        <rFont val="Times New Roman"/>
        <family val="1"/>
      </rPr>
      <t>7</t>
    </r>
  </si>
  <si>
    <r>
      <t xml:space="preserve">Interstate and International </t>
    </r>
    <r>
      <rPr>
        <vertAlign val="superscript"/>
        <sz val="10"/>
        <rFont val="Times New Roman"/>
        <family val="1"/>
      </rPr>
      <t>8,9</t>
    </r>
  </si>
  <si>
    <r>
      <t xml:space="preserve">Local Service </t>
    </r>
    <r>
      <rPr>
        <vertAlign val="superscript"/>
        <sz val="10"/>
        <rFont val="Times New Roman"/>
        <family val="1"/>
      </rPr>
      <t>3,10</t>
    </r>
  </si>
  <si>
    <r>
      <t xml:space="preserve">Mobile Service </t>
    </r>
    <r>
      <rPr>
        <vertAlign val="superscript"/>
        <sz val="10"/>
        <rFont val="Times New Roman"/>
        <family val="1"/>
      </rPr>
      <t>11</t>
    </r>
  </si>
  <si>
    <r>
      <t xml:space="preserve">Toll Service </t>
    </r>
    <r>
      <rPr>
        <vertAlign val="superscript"/>
        <sz val="10"/>
        <rFont val="Times New Roman"/>
        <family val="1"/>
      </rPr>
      <t>12</t>
    </r>
  </si>
  <si>
    <r>
      <t xml:space="preserve">Universal Service Surcharges </t>
    </r>
    <r>
      <rPr>
        <vertAlign val="superscript"/>
        <sz val="10"/>
        <rFont val="Times New Roman"/>
        <family val="1"/>
      </rPr>
      <t>13</t>
    </r>
  </si>
  <si>
    <r>
      <t xml:space="preserve">Intrastate </t>
    </r>
    <r>
      <rPr>
        <vertAlign val="superscript"/>
        <sz val="10"/>
        <rFont val="Times New Roman"/>
        <family val="1"/>
      </rPr>
      <t>14</t>
    </r>
  </si>
  <si>
    <r>
      <t xml:space="preserve">Interstate and International </t>
    </r>
    <r>
      <rPr>
        <vertAlign val="superscript"/>
        <sz val="10"/>
        <rFont val="Times New Roman"/>
        <family val="1"/>
      </rPr>
      <t xml:space="preserve">1,8, 15 </t>
    </r>
  </si>
  <si>
    <r>
      <t xml:space="preserve">Local Service </t>
    </r>
    <r>
      <rPr>
        <vertAlign val="superscript"/>
        <sz val="10"/>
        <rFont val="Times New Roman"/>
        <family val="1"/>
      </rPr>
      <t>3</t>
    </r>
  </si>
  <si>
    <r>
      <t xml:space="preserve">Interstate and International </t>
    </r>
    <r>
      <rPr>
        <vertAlign val="superscript"/>
        <sz val="10"/>
        <rFont val="Times New Roman"/>
        <family val="1"/>
      </rPr>
      <t>8</t>
    </r>
  </si>
  <si>
    <t>Connected Care Pilot Program</t>
  </si>
  <si>
    <r>
      <rPr>
        <i/>
        <sz val="10"/>
        <rFont val="Times New Roman"/>
        <family val="1"/>
      </rPr>
      <t>Source</t>
    </r>
    <r>
      <rPr>
        <sz val="10"/>
        <rFont val="Times New Roman"/>
        <family val="1"/>
      </rPr>
      <t>:  FCC/OEA (Office of Economics and Analytics) staff estimates.  For methodology end-user revenue per state, see Supplemental Table S.1.4 Estimating End User Revenues Technical Appendix at http://www.fcc.gov/encyclopedia/federal-state-joint-board-monitoring-reports</t>
    </r>
  </si>
  <si>
    <t xml:space="preserve">     CAF - Phase II Auction</t>
  </si>
  <si>
    <r>
      <rPr>
        <sz val="10"/>
        <color theme="1"/>
        <rFont val="Times New Roman"/>
        <family val="1"/>
      </rPr>
      <t xml:space="preserve">"To secure the funds for the Pilot Program, we direct USAC to separately collect funds for the Pilot Program each quarter beginning with the deamand filing for the fourth quarter of 2020," </t>
    </r>
    <r>
      <rPr>
        <i/>
        <sz val="10"/>
        <color theme="1"/>
        <rFont val="Times New Roman"/>
        <family val="1"/>
      </rPr>
      <t>Promoting Telehealth for Low-Income Consumers, COVID-19 Telehealth Program, WC Docket Nos. 18-213 and 20-89, Report and Order, FCC 20-44, para. 42 (2020).</t>
    </r>
  </si>
  <si>
    <r>
      <t xml:space="preserve">In the </t>
    </r>
    <r>
      <rPr>
        <i/>
        <sz val="10"/>
        <rFont val="Times New Roman"/>
        <family val="1"/>
      </rPr>
      <t>USF/ICC Transformation Order,</t>
    </r>
    <r>
      <rPr>
        <sz val="10"/>
        <rFont val="Times New Roman"/>
        <family val="1"/>
      </rPr>
      <t xml:space="preserve"> the Commission converted support received by price cap carriers and their rate-of-return affiliates, including  IAS, HCMS, ICLS, LSS, and HCLS, to CAF Phase I Frozen Support.  </t>
    </r>
    <r>
      <rPr>
        <i/>
        <sz val="10"/>
        <rFont val="Times New Roman"/>
        <family val="1"/>
      </rPr>
      <t>USF/ICC Transformation Order,</t>
    </r>
    <r>
      <rPr>
        <sz val="10"/>
        <rFont val="Times New Roman"/>
        <family val="1"/>
      </rPr>
      <t xml:space="preserve"> paras. 128-157.</t>
    </r>
  </si>
  <si>
    <t>A provider receives the Limited International Revenue Exemption (LIRE) and its international revenues are excluded from the contribution base if the total amount of interstate end-user revenues for the filing entity, consolidated with all affiliates, is less than 12% of the total of interstate and international end-user revenues for the filing entity consolidated with all affiliates. Affiliated filer entities who do not pass the 12% rule, but whose USF obligation exceeds its interstate revenue, may be considered for the LIRE exemption on a case-by-case basis. See 47 C.F.R. § 54.706(c). In addition, filers that provide only international services are exempt regardless of services offered by affiliates.</t>
  </si>
  <si>
    <t>A provider receives the Limited International Revenue Exemption (LIRE) and its international revenues are excluded from the contribution base if the total amount of interstate end-user revenues for the filing entity consolidated with all affiliates is less than 12% of the total of interstate and international end-user revenues for the filing entity consolidated with all affiliates.  Affiliated filer entities who do not pass the 12% rule, but whose USF obligation exceeds its interstate revenue may request to be considered for the LIRE exemption on a case-by-case basis.  See 47 C.F.R. § 54.706(c).  In addition, filers that provide only international services are exempt regardless of services offered by affiliates.</t>
  </si>
  <si>
    <r>
      <t xml:space="preserve">Universal Service Surcharges </t>
    </r>
    <r>
      <rPr>
        <b/>
        <vertAlign val="superscript"/>
        <sz val="10"/>
        <rFont val="Times New Roman"/>
        <family val="1"/>
      </rPr>
      <t>15</t>
    </r>
  </si>
  <si>
    <r>
      <t xml:space="preserve">Total Non-Telecommunications Revenues  </t>
    </r>
    <r>
      <rPr>
        <b/>
        <vertAlign val="superscript"/>
        <sz val="10"/>
        <rFont val="Times New Roman"/>
        <family val="1"/>
      </rPr>
      <t>17</t>
    </r>
  </si>
  <si>
    <r>
      <t xml:space="preserve">Universal Service Surcharges </t>
    </r>
    <r>
      <rPr>
        <b/>
        <vertAlign val="superscript"/>
        <sz val="10"/>
        <rFont val="Times New Roman"/>
        <family val="1"/>
      </rPr>
      <t>16</t>
    </r>
  </si>
  <si>
    <r>
      <t xml:space="preserve">Total Non-Telecommunications Revenues  </t>
    </r>
    <r>
      <rPr>
        <b/>
        <vertAlign val="superscript"/>
        <sz val="10"/>
        <rFont val="Times New Roman"/>
        <family val="1"/>
      </rPr>
      <t>18</t>
    </r>
  </si>
  <si>
    <t>Projected Revenues for 2021</t>
  </si>
  <si>
    <r>
      <t>Notes</t>
    </r>
    <r>
      <rPr>
        <sz val="10"/>
        <rFont val="Times New Roman"/>
        <family val="1"/>
      </rPr>
      <t>:  Figures may not add due to rounding.  The figures used in this table are for the calendar year and include disbursements that were committed over several years but paid out in the respective calendar year.  In Sections 4 and 5, figures for the Schools and Libraries program and the Rural Health Care program are reported based on fiscal year rather than calendar year. High-cost support excludes penalties for Mobility Fund and includes recovered forfeited funds for Connect America Fund (CAF)-Phase I Support.</t>
    </r>
  </si>
  <si>
    <r>
      <t>Source</t>
    </r>
    <r>
      <rPr>
        <sz val="10"/>
        <rFont val="Times New Roman"/>
        <family val="1"/>
      </rPr>
      <t>:  Universal Service Administration Company (USAC).</t>
    </r>
  </si>
  <si>
    <t xml:space="preserve">     Uniendo a Puerto Rico/Connect USVI</t>
  </si>
  <si>
    <t xml:space="preserve">     Rural Digital Opportunity Fund</t>
  </si>
  <si>
    <t xml:space="preserve">     USAC Administratice Costs</t>
  </si>
  <si>
    <t xml:space="preserve">          Adjusted  contribution base</t>
  </si>
  <si>
    <t>Table 1.12</t>
  </si>
  <si>
    <t>Number of Telecommunications Service Providers by Size of Business</t>
  </si>
  <si>
    <t>Type of Provider</t>
  </si>
  <si>
    <r>
      <t xml:space="preserve">Number of FCC Form 499-A Filers </t>
    </r>
    <r>
      <rPr>
        <b/>
        <vertAlign val="superscript"/>
        <sz val="11"/>
        <rFont val="Times New Roman"/>
        <family val="1"/>
      </rPr>
      <t>1</t>
    </r>
  </si>
  <si>
    <t>Filers that in Combination with Affiliates Have</t>
  </si>
  <si>
    <r>
      <t xml:space="preserve">1,500 or Fewer Employees </t>
    </r>
    <r>
      <rPr>
        <b/>
        <vertAlign val="superscript"/>
        <sz val="11"/>
        <rFont val="Times New Roman"/>
        <family val="1"/>
      </rPr>
      <t>2</t>
    </r>
  </si>
  <si>
    <r>
      <t xml:space="preserve">More than 1,500 Employees </t>
    </r>
    <r>
      <rPr>
        <b/>
        <vertAlign val="superscript"/>
        <sz val="11"/>
        <rFont val="Times New Roman"/>
        <family val="1"/>
      </rPr>
      <t>2</t>
    </r>
  </si>
  <si>
    <t>Incumbent LEC (ILEC)</t>
  </si>
  <si>
    <t>CAP / CLEC</t>
  </si>
  <si>
    <t>Cable / Coax CLEC</t>
  </si>
  <si>
    <t>Interconnected VoIP</t>
  </si>
  <si>
    <t>Non-Interconnected VoIP</t>
  </si>
  <si>
    <t>Shared-Tenant Service Provider</t>
  </si>
  <si>
    <t>Audio Bridge Service Provider</t>
  </si>
  <si>
    <t>Local Reseller</t>
  </si>
  <si>
    <t>Other Local</t>
  </si>
  <si>
    <t xml:space="preserve">      Total Local Competitors</t>
  </si>
  <si>
    <t xml:space="preserve">               Total Fixed Local Service Providers</t>
  </si>
  <si>
    <t>Payphone Service Provider</t>
  </si>
  <si>
    <t>Private Service Provider</t>
  </si>
  <si>
    <t>Cellular / PCS / SMR</t>
  </si>
  <si>
    <t>Paging &amp; Messaging</t>
  </si>
  <si>
    <t>SMR (dispatch)</t>
  </si>
  <si>
    <t>Wireless Data</t>
  </si>
  <si>
    <t>Other Mobile</t>
  </si>
  <si>
    <t xml:space="preserve">     Total Wireless Service Providers</t>
  </si>
  <si>
    <t>Interexchange Carrier</t>
  </si>
  <si>
    <t>Operator Service Provider</t>
  </si>
  <si>
    <t>Prepaid Card</t>
  </si>
  <si>
    <r>
      <t xml:space="preserve">Satellite </t>
    </r>
    <r>
      <rPr>
        <vertAlign val="superscript"/>
        <sz val="11"/>
        <rFont val="Times New Roman"/>
        <family val="1"/>
      </rPr>
      <t>3</t>
    </r>
  </si>
  <si>
    <t>Toll Reseller</t>
  </si>
  <si>
    <t>Other Toll</t>
  </si>
  <si>
    <t xml:space="preserve">     Total Toll Service Providers</t>
  </si>
  <si>
    <t xml:space="preserve">           All Filers</t>
  </si>
  <si>
    <t>Holding Company Analysis</t>
  </si>
  <si>
    <t>Filers without Affiliates:</t>
  </si>
  <si>
    <t xml:space="preserve">     Holding Company Level</t>
  </si>
  <si>
    <t xml:space="preserve">     Filer Level</t>
  </si>
  <si>
    <r>
      <t xml:space="preserve">Filers with Affiliates </t>
    </r>
    <r>
      <rPr>
        <vertAlign val="superscript"/>
        <sz val="11"/>
        <rFont val="Times New Roman"/>
        <family val="1"/>
      </rPr>
      <t>4</t>
    </r>
  </si>
  <si>
    <t xml:space="preserve">          Total, Holding Company level</t>
  </si>
  <si>
    <t xml:space="preserve">          Total, Filer Level</t>
  </si>
  <si>
    <t>1. While FCC Form 499-A filings are not publicly available, filer registration information is searchable only at https://apps.fcc.gov/cgb/form499/499a.cfm.</t>
  </si>
  <si>
    <t>2. Employee counts are estimated at the holding company level, yet presented at the filer level. If our analysis indicates that, at the holding company level, a group of filers together employs more than 1,500 people, then each of the individual filer that comprise the holding company are entered in the column labeled as such. Therefore, our estimates do not imply that each or any of the individual filers alone employs more than 1,500 persons.</t>
  </si>
  <si>
    <t>3. Satellite holding companies are defined as large if they have total revenue more than $35 million, in accordance with the Small Business Association guidelines.</t>
  </si>
  <si>
    <t>4. In some cases, affiliated companies may file a single FCC Form 499A for all operations. Such consolidated filings are included in this category.</t>
  </si>
  <si>
    <t>Source: FCC Form 499-A filings and IAD staff estimates.</t>
  </si>
  <si>
    <t>The sum of Lines 303.1a, 303.2a, 404.1a, 404.2a, and 404.3a from Form 499-A.</t>
  </si>
  <si>
    <t>The sum of Lines 306a and 407a from Form 499-A.</t>
  </si>
  <si>
    <t>The sum of Lines 305.1a, 305.2a, and 406a from Form 499-A.</t>
  </si>
  <si>
    <t>The sum of Lines 404.4a and 404.5a from Form 499-A.</t>
  </si>
  <si>
    <t>The sum of Lines 307a and 408a from Form 499-A.</t>
  </si>
  <si>
    <t>The sum of Lines 304.1a and 304.2a from Form 499-A.</t>
  </si>
  <si>
    <t>The sum of Lines 309a, 409a, and 410a from Form 499-A.</t>
  </si>
  <si>
    <t>The sum of Lines 310a, 411a, 412a, and 413a from Form 499-A.</t>
  </si>
  <si>
    <t>The sum of Lines 311a and 414.1a from Form 499-A.</t>
  </si>
  <si>
    <t>The sum of Lines 312a and 415a from Form 499-A.</t>
  </si>
  <si>
    <t>The sum of Lines 313a, 314a, 416a, and 417a from Form 499-A.</t>
  </si>
  <si>
    <t>Line 405a from Form 499-A.  As of 2012, includes Access Recovery Charge (ARC).</t>
  </si>
  <si>
    <t>Line 414.2a from Form 499-A.</t>
  </si>
  <si>
    <t>Line 403a from Form 499-A. The surcharge figure indicates only surcharges that have been explicitly reported as such in</t>
  </si>
  <si>
    <t>Line 418a from Form 499-A.</t>
  </si>
  <si>
    <t>Line 308a from Form 499-A.</t>
  </si>
  <si>
    <t>The sum of Lines 303a to 308a from Form 499-A.</t>
  </si>
  <si>
    <t>The sum of Lines 310a to 314a from Form 499-A.</t>
  </si>
  <si>
    <t>The sum of Lines 303a to 314a, minus the sum of Lines 303d to 314d, minus the sum of Lines 303e to 314e from Form 499-A.</t>
  </si>
  <si>
    <t>The sum of Lines 303d to 314d, plus the sum of Lines 303e to 314e from Form 499-A.</t>
  </si>
  <si>
    <t>The sum of Lines 404a to 408a from Form 499-A.</t>
  </si>
  <si>
    <t>The sum of Lines 409a and 410a from Form 499-A.</t>
  </si>
  <si>
    <t>The sum of Lines 411a to 417a from Form 499-A.</t>
  </si>
  <si>
    <t>The sum of Lines 403a to 417a, minus the sum of Lines 403d to 417d, minus the sum of Lines 403e to 417e from Form 499-A.</t>
  </si>
  <si>
    <t>This line best represents the USF (Universal Service Fund) contribution base, which is further described in Table 1.5.  Amounts are calculated using the sum of Lines 403d to 417d, plus the sum of Lines 403e to 417e from Form 499-A.  This is different from billed interstate and international end user revenue, which does not include international-to-international revenues and uncollected revenues.</t>
  </si>
  <si>
    <t xml:space="preserve"> Line 309a from Form 499-A.</t>
  </si>
  <si>
    <t xml:space="preserve"> Line 403a from Form 499-A.  Surcharges are contribution amounts passed through to end users.</t>
  </si>
  <si>
    <t xml:space="preserve"> Line 308a from Form 499-A.</t>
  </si>
  <si>
    <t xml:space="preserve"> Line 405a from Form 499-A.  As of 2012, includes Access Recovery Charge (ARC).</t>
  </si>
  <si>
    <t xml:space="preserve"> Line 414.2a from Form 499-A.</t>
  </si>
  <si>
    <t>Amounts are calculated using Line 403a from Form 499-A. The surcharge figure indicates only surcharges that have been explicitly reported as such in the Form 499-A and does not account for implicit surcharge revenues where carriers collect the surcharge through higher prices.</t>
  </si>
  <si>
    <t xml:space="preserve"> Line 418a from Form 499-A.</t>
  </si>
  <si>
    <t>Projected revenues billed to end users are calculated using the sum of Lines 119b and 119c from Form 499-Q.</t>
  </si>
  <si>
    <t>Projected revenues collected from end users are calculated using the sum of Lines 120b and 120c from Form 499-Q.</t>
  </si>
  <si>
    <t>Projected LIRE exempt revenues are calculated using the sum of Lines 120b and 120c in the Form 499Q filings from those filers who are LIRE-exempt.</t>
  </si>
  <si>
    <t>Historical revenues billed to wholesaler is calculated using Line 115a from Form 499-Q.</t>
  </si>
  <si>
    <t>Historical revenues billed to retail is calculated using Line 116a from Form 499-Q.</t>
  </si>
  <si>
    <t>Interstate and international historical revenues billed to end users is calculated using the sum of Lines 116b and 116c from Form 499-Q.</t>
  </si>
  <si>
    <t>Amounts are calculated using the sum of Lines 403 to 417, parts d and e on Form 499-A.</t>
  </si>
  <si>
    <t>Amounts are calculated using Line 412e on Form 499-A.</t>
  </si>
  <si>
    <t>Does not include uncollectible amounts associated with filers who are de minimis or LIRE exempt. Amounts are calculated using the sum of Lines 422d and 422e on Form 499-A. Dollar amounts are calculated using the sum of Lines 422, parts d and e of Form 499-A.</t>
  </si>
  <si>
    <t>Historical Revenues 
Reported for 2021</t>
  </si>
  <si>
    <t>Projected Revenues for 2022</t>
  </si>
  <si>
    <t>The "Top 10 Affiliated Entities" are those with the greatest telecommunications revenues as defined by the sum of Lines 315a and 420a on Form 499-A.  These companies, for 2021, are (in alphabetical order): AT&amp;T Inc.,Charter Communications,Comcast Corporation,Cox Communications, Inc.,Frontier Communications Corporation,Lumen Technologies, Inc.,T-Mobile USA, Inc.,Telephone and Data Systems, Inc.,Verizon Communications Inc.,and Windstream Holdings, Inc..</t>
  </si>
  <si>
    <t>Table 1.13</t>
  </si>
  <si>
    <t>Monthly Universal Service Contributions per Household</t>
  </si>
  <si>
    <t>Total Contributions</t>
  </si>
  <si>
    <t>Residential Contributions</t>
  </si>
  <si>
    <t>Per-Household Low Estimate</t>
  </si>
  <si>
    <t>Per-Household High Estimate</t>
  </si>
  <si>
    <r>
      <rPr>
        <i/>
        <sz val="10"/>
        <rFont val="Times New Roman"/>
        <family val="1"/>
      </rPr>
      <t>Source</t>
    </r>
    <r>
      <rPr>
        <sz val="10"/>
        <rFont val="Times New Roman"/>
        <family val="1"/>
      </rPr>
      <t xml:space="preserve">: Universal service contributions in 2011 from Table 1.10 of the 2011 </t>
    </r>
    <r>
      <rPr>
        <i/>
        <sz val="10"/>
        <rFont val="Times New Roman"/>
        <family val="1"/>
      </rPr>
      <t>Monitoring Report,</t>
    </r>
    <r>
      <rPr>
        <sz val="10"/>
        <rFont val="Times New Roman"/>
        <family val="1"/>
      </rPr>
      <t xml:space="preserve">2012 from Table 1.9 of the 2012 </t>
    </r>
    <r>
      <rPr>
        <i/>
        <sz val="10"/>
        <rFont val="Times New Roman"/>
        <family val="1"/>
      </rPr>
      <t>Monitoring Report,</t>
    </r>
    <r>
      <rPr>
        <sz val="10"/>
        <rFont val="Times New Roman"/>
        <family val="1"/>
      </rPr>
      <t xml:space="preserve">2013 from Table 1.9 of the 2013 </t>
    </r>
    <r>
      <rPr>
        <i/>
        <sz val="10"/>
        <rFont val="Times New Roman"/>
        <family val="1"/>
      </rPr>
      <t>Monitoring Report</t>
    </r>
    <r>
      <rPr>
        <sz val="10"/>
        <rFont val="Times New Roman"/>
        <family val="1"/>
      </rPr>
      <t xml:space="preserve">, and for 2014 - 2017, Table 1.11 of the </t>
    </r>
    <r>
      <rPr>
        <i/>
        <sz val="10"/>
        <rFont val="Times New Roman"/>
        <family val="1"/>
      </rPr>
      <t xml:space="preserve">Monitoring Report </t>
    </r>
    <r>
      <rPr>
        <sz val="10"/>
        <rFont val="Times New Roman"/>
        <family val="1"/>
      </rPr>
      <t>for the respective year. Inflation adjusted using CPI values reported for July of each year in Table 7.3.  Household data as reported in Table 6.1 were used to calculate per household amount.</t>
    </r>
  </si>
  <si>
    <r>
      <t>3</t>
    </r>
    <r>
      <rPr>
        <sz val="11"/>
        <rFont val="Times New Roman"/>
        <family val="1"/>
      </rPr>
      <t xml:space="preserve">  Contributions include administrative cost of approximately $144 million, as shown in USAC's Annual Report.  Allocation of contributions among states is an FCC estimate.  See the Technical Appendix at http://www.fcc.gov/encyclopedia/federal-state-joint-board-monitoring-reports.</t>
    </r>
  </si>
  <si>
    <t xml:space="preserve">     CAF - Phase I Frozen Support 1</t>
  </si>
  <si>
    <t xml:space="preserve">     Frozen Competitive ETC Support 2</t>
  </si>
  <si>
    <t xml:space="preserve">     USAC Administrative Costs3</t>
  </si>
  <si>
    <t xml:space="preserve">     Connected Care Pilot Program4</t>
  </si>
  <si>
    <t>Universal Service Program Requirements and Contribution Factors for 2023</t>
  </si>
  <si>
    <t>Filer Revenues by Service Type: 2013 - 2022</t>
  </si>
  <si>
    <r>
      <t>Filer Revenues, Wholesale vs. Retail: 2013 - 2022</t>
    </r>
    <r>
      <rPr>
        <b/>
        <vertAlign val="superscript"/>
        <sz val="10"/>
        <rFont val="Times New Roman"/>
        <family val="1"/>
      </rPr>
      <t>1</t>
    </r>
  </si>
  <si>
    <r>
      <t>Source</t>
    </r>
    <r>
      <rPr>
        <sz val="10"/>
        <color theme="1"/>
        <rFont val="Times New Roman"/>
        <family val="1"/>
      </rPr>
      <t>:  FCC Form 499-A for 2022 based on filings as of July 17, 2023.</t>
    </r>
  </si>
  <si>
    <r>
      <t>Source</t>
    </r>
    <r>
      <rPr>
        <sz val="10"/>
        <color theme="1"/>
        <rFont val="Times New Roman"/>
        <family val="1"/>
      </rPr>
      <t>:  FCC Form 499-A for 2022 based on filings as of July 17, 2023</t>
    </r>
  </si>
  <si>
    <t>2022 Filer Revenues by Service Type: Top 10 Affiliated Entities vs. Other Companies</t>
  </si>
  <si>
    <t>The "Top 10 Affiliated Entities" are those with the greatest telecommunications revenues as defined by the sum of Lines 315a and 420a on Form 499-A.  These companies are (in alphabetical order): AT&amp;T Inc., Charter Communications, Comcast Corporation, Cox Communications, Inc., Frontier Communications Corporation, Lumen Technologies, Inc., T-Mobile USA, Inc., Telephone &amp; Data Systems, incl. UScellular, Verizon Communications Inc., and Windstream Services, LLC. The affiliated entity structure is current as of year-end 2022.</t>
  </si>
  <si>
    <t>Telecommunications Revenue Reported on FCC Form 499-Q: 2021 - 2023</t>
  </si>
  <si>
    <t>Historical Revenues 
Reported for 2022</t>
  </si>
  <si>
    <t>Projected Revenues for 2023</t>
  </si>
  <si>
    <t>Historical Revenues 
Reported for First Half of 2023</t>
  </si>
  <si>
    <r>
      <t>Source</t>
    </r>
    <r>
      <rPr>
        <sz val="10"/>
        <color theme="1"/>
        <rFont val="Times New Roman"/>
        <family val="1"/>
      </rPr>
      <t>:  FCC Form 499-Q as of September 8, 2023.</t>
    </r>
  </si>
  <si>
    <r>
      <t>USF Contribution Base by Year: 2013 - 2022</t>
    </r>
    <r>
      <rPr>
        <b/>
        <vertAlign val="superscript"/>
        <sz val="10"/>
        <rFont val="Times New Roman"/>
        <family val="1"/>
      </rPr>
      <t>1</t>
    </r>
  </si>
  <si>
    <r>
      <t>Top 10 Affiliated Entities vs. Other Companies: 2013 - First Half 2023</t>
    </r>
    <r>
      <rPr>
        <b/>
        <vertAlign val="superscript"/>
        <sz val="10"/>
        <rFont val="Times New Roman"/>
        <family val="1"/>
      </rPr>
      <t>1</t>
    </r>
  </si>
  <si>
    <t>(As of December 31, 2022)</t>
  </si>
  <si>
    <t>Note: Estimates are based on gross revenue data filed on the 2022 FCC Form 499-A worksheets and public employment data from FCC Form 395 and Securities and Exchange Commission filings. Filers were considered affiliated based on information from their FCC Form 499-A filings. These estimates do not reflect affiliates that do not file the FCC Form 499-A, such as firms that are not in the telecommunications business or firms that operate solely outside the United States.</t>
  </si>
  <si>
    <r>
      <t>First Half 2023</t>
    </r>
    <r>
      <rPr>
        <vertAlign val="superscript"/>
        <sz val="10"/>
        <rFont val="Times New Roman"/>
        <family val="1"/>
      </rPr>
      <t>3</t>
    </r>
  </si>
  <si>
    <t>Inflation Adjusted 2023 Dollars</t>
  </si>
  <si>
    <r>
      <rPr>
        <i/>
        <sz val="10"/>
        <rFont val="Times New Roman"/>
        <family val="1"/>
      </rPr>
      <t>Notes</t>
    </r>
    <r>
      <rPr>
        <sz val="10"/>
        <rFont val="Times New Roman"/>
        <family val="1"/>
      </rPr>
      <t>:   Figures do not represent the average amount individual households see on their bills because universal service contribution data do not separate business from residential contributions.  The Commission does not currently collect data that would allow the residential amount to be calculated accurately.  FCC staff, using data from FCC Forms 477 and  499 and Access filings with the FCC estimates residential share of interstate and  international end user revenues.  From 2011 to 2017, FCC staff believe that the residential portion of the total contribution is between 45% (low estimate) and 55% (high estimate).  In 2021, 2022 and 2023, FCC staff believe that the residential portion of the total contribution is between 35% (low estimate) and 45% (high estimate).  Connected care pilot is included in Rural Health Care.</t>
    </r>
  </si>
  <si>
    <t>End User Telecommunications Revenue by State: 2021</t>
  </si>
  <si>
    <t>Universal Service Support Mechanisms by State:  2022</t>
  </si>
  <si>
    <t>Universal Service Disbursements 2001-2022</t>
  </si>
  <si>
    <t>Contributions include administrative cost of approximately $328 million, as shown in Universal Service Administration Company (USAC) Annual Report.  Allocation of contributions among states is an FCC staff estimate.  See the Technical Appendix at http://www.fcc.gov/encyclopedia/federal-state-joint-board-monitoring-reports.</t>
  </si>
  <si>
    <r>
      <t>Source</t>
    </r>
    <r>
      <rPr>
        <sz val="10"/>
        <color theme="1"/>
        <rFont val="Times New Roman"/>
        <family val="1"/>
      </rPr>
      <t>:  Data for 2022 are based on FCC Form 499-A filings as of July 17, 2023. Data for 2023 are based on FCC Form 499-Q filings as of July 17,2023.</t>
    </r>
  </si>
  <si>
    <t xml:space="preserve">High-Cost Support </t>
  </si>
  <si>
    <r>
      <t>Estimated Contributions</t>
    </r>
    <r>
      <rPr>
        <b/>
        <vertAlign val="superscript"/>
        <sz val="10"/>
        <rFont val="Times New Roman"/>
        <family val="1"/>
      </rPr>
      <t>1</t>
    </r>
  </si>
  <si>
    <r>
      <t xml:space="preserve">Estimated Net Dollar Flow </t>
    </r>
    <r>
      <rPr>
        <b/>
        <vertAlign val="superscript"/>
        <sz val="10"/>
        <rFont val="Times New Roman"/>
        <family val="1"/>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</si>
</sst>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8">
    <numFmt numFmtId="5" formatCode="&quot;$&quot;#,##0_);\(&quot;$&quot;#,##0\)"/>
    <numFmt numFmtId="6" formatCode="&quot;$&quot;#,##0_);[Red]\(&quot;$&quot;#,##0\)"/>
    <numFmt numFmtId="44" formatCode="_(&quot;$&quot;* #,##0.00_);_(&quot;$&quot;* \(#,##0.00\);_(&quot;$&quot;* &quot;-&quot;??_);_(@_)"/>
    <numFmt numFmtId="43" formatCode="_(* #,##0.00_);_(* \(#,##0.00\);_(* &quot;-&quot;??_);_(@_)"/>
    <numFmt numFmtId="164" formatCode="_(* #,##0_);_(* \(#,##0\);_(* &quot;-&quot;??_);_(@_)"/>
    <numFmt numFmtId="165" formatCode="0.0%"/>
    <numFmt numFmtId="166" formatCode="?,??0.00\ &quot;%&quot;"/>
    <numFmt numFmtId="167" formatCode="&quot;$&quot;#,##0\ \ \ \ "/>
    <numFmt numFmtId="168" formatCode="?,??0\ \ \ \ "/>
    <numFmt numFmtId="169" formatCode="?,??0.00\ &quot;%&quot;\ "/>
    <numFmt numFmtId="170" formatCode="0.00\ &quot;%&quot;"/>
    <numFmt numFmtId="171" formatCode="0\ "/>
    <numFmt numFmtId="172" formatCode="&quot;$&quot;#,##0.00"/>
    <numFmt numFmtId="173" formatCode="0.0000%"/>
    <numFmt numFmtId="174" formatCode="0.000000%"/>
    <numFmt numFmtId="175" formatCode="#,##0\ \ \ \ "/>
    <numFmt numFmtId="176" formatCode="#,##0\ \ \ "/>
    <numFmt numFmtId="177" formatCode="&quot;$&quot;#,##0\ \ \ "/>
    <numFmt numFmtId="178" formatCode="&quot;$&quot;\ ???,??0"/>
    <numFmt numFmtId="179" formatCode="\ \ \ ???,??0"/>
    <numFmt numFmtId="180" formatCode="&quot;$&quot;\ ???,??0\ \ "/>
    <numFmt numFmtId="181" formatCode="##\ &quot;%&quot;"/>
    <numFmt numFmtId="182" formatCode="0.0"/>
    <numFmt numFmtId="183" formatCode="0.0\ \ &quot;%&quot;"/>
    <numFmt numFmtId="184" formatCode="#0\ \ &quot;%&quot;"/>
    <numFmt numFmtId="185" formatCode="&quot;$&quot;#,##0\ \ \ \ \ \ \ \ \ \ "/>
    <numFmt numFmtId="186" formatCode="?,??0\ \ \ \ \ \ \ \ \ \ "/>
    <numFmt numFmtId="187" formatCode="?,??0.00\ &quot;%&quot;\ \ \ \ \ \ \ "/>
    <numFmt numFmtId="188" formatCode="0.00\ %\ "/>
    <numFmt numFmtId="189" formatCode="?,??0.00\ \ \ \ \ \ "/>
    <numFmt numFmtId="190" formatCode="?,??0.00\ \ \ \ \ \ \ \ \ \ \ \ "/>
    <numFmt numFmtId="191" formatCode="0.00\ %\ \ \ \ \ \ \ "/>
    <numFmt numFmtId="192" formatCode="&quot;$&quot;#,##0"/>
    <numFmt numFmtId="193" formatCode="\ \ 0.00\ \ %\ \ \ "/>
    <numFmt numFmtId="194" formatCode="0.00\ \ \ \ \ \ \ \ \ "/>
    <numFmt numFmtId="195" formatCode="#,##0\ \ \ \ \ \ \ \ "/>
    <numFmt numFmtId="196" formatCode="&quot;$&quot;#,##0\ \ \ \ \ \ \ \ "/>
    <numFmt numFmtId="197" formatCode="&quot;$&quot;#,##0_);\(#,##0\)"/>
  </numFmts>
  <fonts count="27" x14ac:knownFonts="1">
    <font>
      <sz val="11"/>
      <color theme="1"/>
      <name val="Calibri"/>
      <family val="2"/>
      <scheme val="minor"/>
    </font>
    <font>
      <sz val="10"/>
      <name val="Arial"/>
      <family val="2"/>
    </font>
    <font>
      <sz val="11"/>
      <color indexed="8"/>
      <name val="Calibri"/>
      <family val="2"/>
    </font>
    <font>
      <sz val="10"/>
      <name val="MS Sans Serif"/>
      <family val="2"/>
    </font>
    <font>
      <sz val="11"/>
      <color theme="1"/>
      <name val="Calibri"/>
      <family val="2"/>
      <scheme val="minor"/>
    </font>
    <font>
      <sz val="10"/>
      <name val="Times New Roman"/>
      <family val="1"/>
    </font>
    <font>
      <sz val="13"/>
      <name val="Times New Roman"/>
      <family val="1"/>
    </font>
    <font>
      <sz val="12"/>
      <name val="Times New Roman"/>
      <family val="1"/>
    </font>
    <font>
      <sz val="13"/>
      <name val="Times New Roman"/>
      <family val="1"/>
    </font>
    <font>
      <sz val="11"/>
      <name val="Times New Roman"/>
      <family val="1"/>
    </font>
    <font>
      <sz val="13"/>
      <name val="Times New Roman"/>
      <family val="1"/>
    </font>
    <font>
      <vertAlign val="superscript"/>
      <sz val="10"/>
      <name val="Times New Roman"/>
      <family val="1"/>
    </font>
    <font>
      <sz val="12"/>
      <name val="Arial"/>
      <family val="2"/>
    </font>
    <font>
      <sz val="10"/>
      <color theme="1"/>
      <name val="Times New Roman"/>
      <family val="1"/>
    </font>
    <font>
      <i/>
      <sz val="10"/>
      <name val="Times New Roman"/>
      <family val="1"/>
    </font>
    <font>
      <vertAlign val="superscript"/>
      <sz val="10"/>
      <color theme="1"/>
      <name val="Times New Roman"/>
      <family val="1"/>
    </font>
    <font>
      <i/>
      <sz val="10"/>
      <color theme="1"/>
      <name val="Times New Roman"/>
      <family val="1"/>
    </font>
    <font>
      <b/>
      <sz val="10"/>
      <name val="Times New Roman"/>
      <family val="1"/>
    </font>
    <font>
      <b/>
      <vertAlign val="superscript"/>
      <sz val="10"/>
      <name val="Times New Roman"/>
      <family val="1"/>
    </font>
    <font>
      <sz val="11"/>
      <name val="Calibri"/>
      <family val="2"/>
    </font>
    <font>
      <b/>
      <sz val="11"/>
      <name val="Times New Roman"/>
      <family val="1"/>
    </font>
    <font>
      <b/>
      <vertAlign val="superscript"/>
      <sz val="11"/>
      <name val="Times New Roman"/>
      <family val="1"/>
    </font>
    <font>
      <vertAlign val="superscript"/>
      <sz val="11"/>
      <name val="Times New Roman"/>
      <family val="1"/>
    </font>
    <font>
      <sz val="11"/>
      <name val="Calibri"/>
    </font>
    <font>
      <b/>
      <sz val="11"/>
      <name val="Calibri"/>
      <family val="2"/>
    </font>
    <font>
      <b/>
      <sz val="12"/>
      <name val="Times New Roman"/>
      <family val="1"/>
    </font>
    <font>
      <b/>
      <sz val="14"/>
      <name val="Times New Roman"/>
      <family val="1"/>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FF"/>
        <bgColor rgb="FF000000"/>
      </patternFill>
    </fill>
    <fill>
      <patternFill patternType="solid">
        <fgColor theme="0"/>
        <bgColor rgb="FF000000"/>
      </patternFill>
    </fill>
  </fills>
  <borders count="159">
    <border>
      <left/>
      <right/>
      <top/>
      <bottom/>
      <diagonal/>
    </border>
    <border>
      <left/>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8"/>
      </left>
      <right style="thin">
        <color indexed="8"/>
      </right>
      <top/>
      <bottom/>
      <diagonal/>
    </border>
    <border>
      <left style="thin">
        <color indexed="8"/>
      </left>
      <right/>
      <top/>
      <bottom/>
      <diagonal/>
    </border>
    <border>
      <left/>
      <right style="medium">
        <color indexed="8"/>
      </right>
      <top/>
      <bottom/>
      <diagonal/>
    </border>
    <border>
      <left style="thin">
        <color indexed="8"/>
      </left>
      <right style="thin">
        <color indexed="8"/>
      </right>
      <top style="thin">
        <color indexed="8"/>
      </top>
      <bottom style="medium">
        <color indexed="8"/>
      </bottom>
      <diagonal/>
    </border>
    <border>
      <left style="thin">
        <color indexed="8"/>
      </left>
      <right style="thin">
        <color indexed="8"/>
      </right>
      <top style="medium">
        <color indexed="8"/>
      </top>
      <bottom/>
      <diagonal/>
    </border>
    <border>
      <left/>
      <right style="thin">
        <color indexed="8"/>
      </right>
      <top style="thin">
        <color indexed="8"/>
      </top>
      <bottom style="medium">
        <color indexed="8"/>
      </bottom>
      <diagonal/>
    </border>
    <border>
      <left style="thin">
        <color indexed="8"/>
      </left>
      <right style="thin">
        <color indexed="8"/>
      </right>
      <top style="hair">
        <color indexed="8"/>
      </top>
      <bottom/>
      <diagonal/>
    </border>
    <border>
      <left style="thin">
        <color indexed="8"/>
      </left>
      <right style="thin">
        <color indexed="8"/>
      </right>
      <top/>
      <bottom style="thin">
        <color indexed="8"/>
      </bottom>
      <diagonal/>
    </border>
    <border>
      <left style="medium">
        <color indexed="8"/>
      </left>
      <right/>
      <top style="thin">
        <color indexed="8"/>
      </top>
      <bottom style="medium">
        <color indexed="8"/>
      </bottom>
      <diagonal/>
    </border>
    <border>
      <left style="medium">
        <color indexed="8"/>
      </left>
      <right/>
      <top style="thin">
        <color indexed="8"/>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medium">
        <color indexed="64"/>
      </right>
      <top/>
      <bottom style="thin">
        <color indexed="64"/>
      </bottom>
      <diagonal/>
    </border>
    <border>
      <left/>
      <right style="thin">
        <color indexed="8"/>
      </right>
      <top style="thin">
        <color indexed="8"/>
      </top>
      <bottom style="medium">
        <color indexed="64"/>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ck">
        <color indexed="64"/>
      </left>
      <right/>
      <top style="thick">
        <color indexed="64"/>
      </top>
      <bottom style="medium">
        <color indexed="64"/>
      </bottom>
      <diagonal/>
    </border>
    <border>
      <left/>
      <right style="thick">
        <color indexed="64"/>
      </right>
      <top/>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right style="thick">
        <color indexed="64"/>
      </right>
      <top/>
      <bottom style="thin">
        <color indexed="64"/>
      </bottom>
      <diagonal/>
    </border>
    <border>
      <left style="thick">
        <color indexed="64"/>
      </left>
      <right style="thin">
        <color indexed="64"/>
      </right>
      <top/>
      <bottom style="thick">
        <color indexed="64"/>
      </bottom>
      <diagonal/>
    </border>
    <border>
      <left/>
      <right/>
      <top/>
      <bottom style="thick">
        <color indexed="64"/>
      </bottom>
      <diagonal/>
    </border>
    <border>
      <left/>
      <right style="thin">
        <color indexed="64"/>
      </right>
      <top style="thick">
        <color indexed="64"/>
      </top>
      <bottom style="thin">
        <color indexed="64"/>
      </bottom>
      <diagonal/>
    </border>
    <border>
      <left/>
      <right/>
      <top style="thick">
        <color indexed="64"/>
      </top>
      <bottom style="thin">
        <color indexed="64"/>
      </bottom>
      <diagonal/>
    </border>
    <border>
      <left style="thin">
        <color indexed="64"/>
      </left>
      <right style="thick">
        <color indexed="64"/>
      </right>
      <top style="thin">
        <color indexed="64"/>
      </top>
      <bottom/>
      <diagonal/>
    </border>
    <border>
      <left style="thin">
        <color indexed="64"/>
      </left>
      <right style="thick">
        <color indexed="64"/>
      </right>
      <top/>
      <bottom style="thick">
        <color indexed="64"/>
      </bottom>
      <diagonal/>
    </border>
    <border>
      <left/>
      <right style="thin">
        <color indexed="64"/>
      </right>
      <top/>
      <bottom style="thick">
        <color indexed="64"/>
      </bottom>
      <diagonal/>
    </border>
    <border>
      <left/>
      <right style="thick">
        <color auto="1"/>
      </right>
      <top style="thick">
        <color auto="1"/>
      </top>
      <bottom/>
      <diagonal/>
    </border>
    <border>
      <left style="thick">
        <color auto="1"/>
      </left>
      <right style="thin">
        <color indexed="64"/>
      </right>
      <top style="thin">
        <color indexed="64"/>
      </top>
      <bottom/>
      <diagonal/>
    </border>
    <border>
      <left/>
      <right style="thick">
        <color auto="1"/>
      </right>
      <top style="thin">
        <color indexed="64"/>
      </top>
      <bottom/>
      <diagonal/>
    </border>
    <border>
      <left style="thick">
        <color auto="1"/>
      </left>
      <right style="thin">
        <color indexed="64"/>
      </right>
      <top style="thick">
        <color auto="1"/>
      </top>
      <bottom style="thin">
        <color indexed="64"/>
      </bottom>
      <diagonal/>
    </border>
    <border>
      <left/>
      <right style="thick">
        <color indexed="64"/>
      </right>
      <top style="thick">
        <color auto="1"/>
      </top>
      <bottom style="thin">
        <color indexed="64"/>
      </bottom>
      <diagonal/>
    </border>
    <border>
      <left style="thin">
        <color indexed="64"/>
      </left>
      <right style="thick">
        <color indexed="64"/>
      </right>
      <top/>
      <bottom/>
      <diagonal/>
    </border>
    <border>
      <left style="thin">
        <color indexed="64"/>
      </left>
      <right style="thin">
        <color indexed="64"/>
      </right>
      <top style="thick">
        <color indexed="64"/>
      </top>
      <bottom style="medium">
        <color indexed="64"/>
      </bottom>
      <diagonal/>
    </border>
    <border>
      <left style="thin">
        <color indexed="64"/>
      </left>
      <right style="thick">
        <color indexed="64"/>
      </right>
      <top style="thick">
        <color indexed="64"/>
      </top>
      <bottom style="medium">
        <color indexed="64"/>
      </bottom>
      <diagonal/>
    </border>
    <border>
      <left style="thick">
        <color indexed="64"/>
      </left>
      <right style="thin">
        <color indexed="64"/>
      </right>
      <top style="thin">
        <color indexed="64"/>
      </top>
      <bottom style="thin">
        <color indexed="64"/>
      </bottom>
      <diagonal/>
    </border>
    <border>
      <left/>
      <right style="thick">
        <color indexed="64"/>
      </right>
      <top style="thin">
        <color indexed="64"/>
      </top>
      <bottom style="thin">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thin">
        <color indexed="8"/>
      </right>
      <top/>
      <bottom/>
      <diagonal/>
    </border>
    <border>
      <left style="thin">
        <color indexed="8"/>
      </left>
      <right style="medium">
        <color indexed="64"/>
      </right>
      <top/>
      <bottom/>
      <diagonal/>
    </border>
    <border>
      <left style="medium">
        <color indexed="64"/>
      </left>
      <right style="thin">
        <color indexed="8"/>
      </right>
      <top style="thin">
        <color indexed="8"/>
      </top>
      <bottom style="medium">
        <color indexed="8"/>
      </bottom>
      <diagonal/>
    </border>
    <border>
      <left style="medium">
        <color indexed="64"/>
      </left>
      <right style="thin">
        <color indexed="8"/>
      </right>
      <top style="hair">
        <color indexed="8"/>
      </top>
      <bottom/>
      <diagonal/>
    </border>
    <border>
      <left style="thin">
        <color indexed="8"/>
      </left>
      <right style="medium">
        <color indexed="64"/>
      </right>
      <top style="hair">
        <color indexed="8"/>
      </top>
      <bottom/>
      <diagonal/>
    </border>
    <border>
      <left style="medium">
        <color indexed="64"/>
      </left>
      <right style="thin">
        <color indexed="8"/>
      </right>
      <top/>
      <bottom style="thin">
        <color indexed="8"/>
      </bottom>
      <diagonal/>
    </border>
    <border>
      <left style="medium">
        <color indexed="64"/>
      </left>
      <right style="thin">
        <color indexed="8"/>
      </right>
      <top style="thin">
        <color indexed="8"/>
      </top>
      <bottom style="medium">
        <color indexed="64"/>
      </bottom>
      <diagonal/>
    </border>
    <border>
      <left/>
      <right style="medium">
        <color indexed="64"/>
      </right>
      <top style="thin">
        <color indexed="8"/>
      </top>
      <bottom style="medium">
        <color indexed="64"/>
      </bottom>
      <diagonal/>
    </border>
    <border>
      <left style="medium">
        <color indexed="64"/>
      </left>
      <right style="thin">
        <color indexed="8"/>
      </right>
      <top style="medium">
        <color indexed="8"/>
      </top>
      <bottom/>
      <diagonal/>
    </border>
    <border>
      <left style="thin">
        <color indexed="8"/>
      </left>
      <right style="medium">
        <color indexed="64"/>
      </right>
      <top style="medium">
        <color indexed="8"/>
      </top>
      <bottom/>
      <diagonal/>
    </border>
    <border>
      <left style="thin">
        <color indexed="8"/>
      </left>
      <right style="medium">
        <color indexed="64"/>
      </right>
      <top style="thin">
        <color indexed="8"/>
      </top>
      <bottom style="medium">
        <color indexed="8"/>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8"/>
      </right>
      <top/>
      <bottom style="medium">
        <color indexed="8"/>
      </bottom>
      <diagonal/>
    </border>
    <border>
      <left style="medium">
        <color indexed="64"/>
      </left>
      <right style="medium">
        <color indexed="8"/>
      </right>
      <top style="medium">
        <color indexed="8"/>
      </top>
      <bottom style="medium">
        <color indexed="8"/>
      </bottom>
      <diagonal/>
    </border>
    <border>
      <left style="medium">
        <color indexed="64"/>
      </left>
      <right style="medium">
        <color indexed="8"/>
      </right>
      <top style="medium">
        <color indexed="8"/>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top style="thin">
        <color indexed="8"/>
      </top>
      <bottom style="medium">
        <color indexed="64"/>
      </bottom>
      <diagonal/>
    </border>
    <border>
      <left style="medium">
        <color indexed="64"/>
      </left>
      <right/>
      <top style="medium">
        <color indexed="64"/>
      </top>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style="medium">
        <color indexed="64"/>
      </left>
      <right style="medium">
        <color indexed="64"/>
      </right>
      <top style="medium">
        <color indexed="64"/>
      </top>
      <bottom/>
      <diagonal/>
    </border>
    <border>
      <left/>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medium">
        <color indexed="64"/>
      </left>
      <right style="medium">
        <color indexed="64"/>
      </right>
      <top style="medium">
        <color indexed="64"/>
      </top>
      <bottom style="medium">
        <color indexed="64"/>
      </bottom>
      <diagonal/>
    </border>
    <border>
      <left style="medium">
        <color indexed="8"/>
      </left>
      <right style="medium">
        <color indexed="64"/>
      </right>
      <top/>
      <bottom/>
      <diagonal/>
    </border>
    <border>
      <left/>
      <right style="medium">
        <color indexed="8"/>
      </right>
      <top/>
      <bottom style="medium">
        <color indexed="64"/>
      </bottom>
      <diagonal/>
    </border>
    <border>
      <left style="medium">
        <color indexed="8"/>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8"/>
      </top>
      <bottom style="medium">
        <color indexed="64"/>
      </bottom>
      <diagonal/>
    </border>
    <border>
      <left/>
      <right style="medium">
        <color indexed="8"/>
      </right>
      <top style="thin">
        <color indexed="8"/>
      </top>
      <bottom style="medium">
        <color indexed="64"/>
      </bottom>
      <diagonal/>
    </border>
    <border>
      <left style="medium">
        <color indexed="8"/>
      </left>
      <right style="medium">
        <color indexed="64"/>
      </right>
      <top style="thin">
        <color indexed="8"/>
      </top>
      <bottom style="medium">
        <color indexed="64"/>
      </bottom>
      <diagonal/>
    </border>
    <border>
      <left/>
      <right style="medium">
        <color indexed="64"/>
      </right>
      <top style="medium">
        <color indexed="64"/>
      </top>
      <bottom style="medium">
        <color indexed="64"/>
      </bottom>
      <diagonal/>
    </border>
    <border>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medium">
        <color indexed="64"/>
      </left>
      <right/>
      <top style="thin">
        <color indexed="64"/>
      </top>
      <bottom/>
      <diagonal/>
    </border>
    <border>
      <left/>
      <right style="thin">
        <color indexed="8"/>
      </right>
      <top style="medium">
        <color indexed="64"/>
      </top>
      <bottom/>
      <diagonal/>
    </border>
    <border>
      <left/>
      <right style="thin">
        <color indexed="8"/>
      </right>
      <top/>
      <bottom/>
      <diagonal/>
    </border>
    <border>
      <left/>
      <right style="thin">
        <color indexed="8"/>
      </right>
      <top style="thin">
        <color indexed="8"/>
      </top>
      <bottom/>
      <diagonal/>
    </border>
    <border>
      <left/>
      <right style="thin">
        <color indexed="8"/>
      </right>
      <top style="medium">
        <color indexed="64"/>
      </top>
      <bottom style="medium">
        <color indexed="64"/>
      </bottom>
      <diagonal/>
    </border>
    <border>
      <left/>
      <right/>
      <top style="thin">
        <color indexed="8"/>
      </top>
      <bottom style="medium">
        <color indexed="8"/>
      </bottom>
      <diagonal/>
    </border>
    <border>
      <left/>
      <right/>
      <top style="hair">
        <color indexed="8"/>
      </top>
      <bottom/>
      <diagonal/>
    </border>
    <border>
      <left/>
      <right/>
      <top/>
      <bottom style="thin">
        <color indexed="8"/>
      </bottom>
      <diagonal/>
    </border>
    <border>
      <left/>
      <right/>
      <top style="medium">
        <color indexed="8"/>
      </top>
      <bottom/>
      <diagonal/>
    </border>
    <border>
      <left/>
      <right style="thin">
        <color indexed="8"/>
      </right>
      <top style="hair">
        <color indexed="8"/>
      </top>
      <bottom/>
      <diagonal/>
    </border>
    <border>
      <left/>
      <right style="thin">
        <color indexed="8"/>
      </right>
      <top/>
      <bottom style="thin">
        <color indexed="8"/>
      </bottom>
      <diagonal/>
    </border>
    <border>
      <left/>
      <right style="thin">
        <color indexed="8"/>
      </right>
      <top style="medium">
        <color indexed="8"/>
      </top>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thick">
        <color indexed="64"/>
      </top>
      <bottom/>
      <diagonal/>
    </border>
    <border>
      <left/>
      <right/>
      <top style="thick">
        <color indexed="64"/>
      </top>
      <bottom/>
      <diagonal/>
    </border>
    <border>
      <left style="thin">
        <color indexed="8"/>
      </left>
      <right style="thick">
        <color indexed="64"/>
      </right>
      <top style="medium">
        <color indexed="64"/>
      </top>
      <bottom/>
      <diagonal/>
    </border>
    <border>
      <left style="thin">
        <color indexed="8"/>
      </left>
      <right style="thick">
        <color indexed="64"/>
      </right>
      <top/>
      <bottom/>
      <diagonal/>
    </border>
    <border>
      <left style="thin">
        <color indexed="8"/>
      </left>
      <right style="thick">
        <color indexed="64"/>
      </right>
      <top style="thin">
        <color indexed="8"/>
      </top>
      <bottom/>
      <diagonal/>
    </border>
    <border>
      <left style="thin">
        <color indexed="8"/>
      </left>
      <right style="thick">
        <color indexed="64"/>
      </right>
      <top style="thin">
        <color indexed="8"/>
      </top>
      <bottom style="medium">
        <color indexed="64"/>
      </bottom>
      <diagonal/>
    </border>
    <border>
      <left/>
      <right style="thin">
        <color indexed="8"/>
      </right>
      <top style="medium">
        <color indexed="64"/>
      </top>
      <bottom style="thick">
        <color indexed="64"/>
      </bottom>
      <diagonal/>
    </border>
    <border>
      <left style="thin">
        <color indexed="8"/>
      </left>
      <right style="thin">
        <color indexed="8"/>
      </right>
      <top style="medium">
        <color indexed="64"/>
      </top>
      <bottom style="thick">
        <color indexed="64"/>
      </bottom>
      <diagonal/>
    </border>
    <border>
      <left style="thin">
        <color indexed="8"/>
      </left>
      <right/>
      <top style="medium">
        <color indexed="64"/>
      </top>
      <bottom style="thick">
        <color indexed="64"/>
      </bottom>
      <diagonal/>
    </border>
    <border>
      <left style="thin">
        <color indexed="8"/>
      </left>
      <right style="thick">
        <color indexed="64"/>
      </right>
      <top style="medium">
        <color indexed="64"/>
      </top>
      <bottom style="thick">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ck">
        <color indexed="64"/>
      </right>
      <top style="thin">
        <color indexed="64"/>
      </top>
      <bottom style="thick">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style="thick">
        <color indexed="64"/>
      </left>
      <right style="thin">
        <color indexed="64"/>
      </right>
      <top/>
      <bottom style="medium">
        <color indexed="64"/>
      </bottom>
      <diagonal/>
    </border>
    <border>
      <left/>
      <right style="thick">
        <color indexed="64"/>
      </right>
      <top/>
      <bottom style="medium">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style="medium">
        <color indexed="64"/>
      </right>
      <top style="thin">
        <color indexed="8"/>
      </top>
      <bottom/>
      <diagonal/>
    </border>
    <border>
      <left style="thin">
        <color indexed="8"/>
      </left>
      <right/>
      <top style="medium">
        <color indexed="64"/>
      </top>
      <bottom style="medium">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s>
  <cellStyleXfs count="22">
    <xf numFmtId="0" fontId="0" fillId="0" borderId="0"/>
    <xf numFmtId="0" fontId="1" fillId="0" borderId="0"/>
    <xf numFmtId="0" fontId="2" fillId="0" borderId="0"/>
    <xf numFmtId="0" fontId="3" fillId="0" borderId="0"/>
    <xf numFmtId="0" fontId="6" fillId="0" borderId="0"/>
    <xf numFmtId="43" fontId="1" fillId="0" borderId="0" applyFont="0" applyFill="0" applyBorder="0" applyAlignment="0" applyProtection="0"/>
    <xf numFmtId="0" fontId="7" fillId="0" borderId="0"/>
    <xf numFmtId="0" fontId="8" fillId="0" borderId="0"/>
    <xf numFmtId="9" fontId="8" fillId="0" borderId="0" applyFont="0" applyFill="0" applyBorder="0" applyAlignment="0" applyProtection="0"/>
    <xf numFmtId="0" fontId="8" fillId="0" borderId="0"/>
    <xf numFmtId="9" fontId="4" fillId="0" borderId="0" applyFont="0" applyFill="0" applyBorder="0" applyAlignment="0" applyProtection="0"/>
    <xf numFmtId="0" fontId="10" fillId="0" borderId="0"/>
    <xf numFmtId="9" fontId="6" fillId="0" borderId="0" applyFont="0" applyFill="0" applyBorder="0" applyAlignment="0" applyProtection="0"/>
    <xf numFmtId="0" fontId="6" fillId="0" borderId="0"/>
    <xf numFmtId="43" fontId="4" fillId="0" borderId="0" applyFont="0" applyFill="0" applyBorder="0" applyAlignment="0" applyProtection="0"/>
    <xf numFmtId="171" fontId="12" fillId="0" borderId="0"/>
    <xf numFmtId="0" fontId="6" fillId="0" borderId="0"/>
    <xf numFmtId="9" fontId="6" fillId="0" borderId="0" applyFont="0" applyFill="0" applyBorder="0" applyAlignment="0" applyProtection="0"/>
    <xf numFmtId="0" fontId="6" fillId="0" borderId="0"/>
    <xf numFmtId="0" fontId="19" fillId="0" borderId="0"/>
    <xf numFmtId="0" fontId="23" fillId="0" borderId="0"/>
    <xf numFmtId="44" fontId="4" fillId="0" borderId="0" applyFont="0" applyFill="0" applyBorder="0" applyAlignment="0" applyProtection="0"/>
  </cellStyleXfs>
  <cellXfs count="593">
    <xf numFmtId="0" fontId="0" fillId="0" borderId="0" xfId="0"/>
    <xf numFmtId="0" fontId="11" fillId="0" borderId="0" xfId="6" applyFont="1" applyAlignment="1">
      <alignment vertical="center" wrapText="1"/>
    </xf>
    <xf numFmtId="0" fontId="11" fillId="2" borderId="0" xfId="6" applyFont="1" applyFill="1" applyAlignment="1">
      <alignment vertical="center" wrapText="1"/>
    </xf>
    <xf numFmtId="0" fontId="5" fillId="0" borderId="0" xfId="11" applyFont="1" applyAlignment="1">
      <alignment vertical="center"/>
    </xf>
    <xf numFmtId="0" fontId="11" fillId="0" borderId="0" xfId="6" applyFont="1" applyAlignment="1">
      <alignment horizontal="center" vertical="center"/>
    </xf>
    <xf numFmtId="0" fontId="15" fillId="3" borderId="0" xfId="0" applyFont="1" applyFill="1" applyAlignment="1">
      <alignment horizontal="right" vertical="center"/>
    </xf>
    <xf numFmtId="0" fontId="15" fillId="3" borderId="0" xfId="0" applyFont="1" applyFill="1" applyAlignment="1">
      <alignment vertical="center"/>
    </xf>
    <xf numFmtId="0" fontId="13" fillId="3" borderId="0" xfId="0" applyFont="1" applyFill="1" applyAlignment="1">
      <alignment vertical="center" wrapText="1"/>
    </xf>
    <xf numFmtId="0" fontId="16" fillId="3" borderId="0" xfId="0" applyFont="1" applyFill="1" applyAlignment="1">
      <alignment vertical="center" wrapText="1"/>
    </xf>
    <xf numFmtId="0" fontId="13" fillId="3" borderId="0" xfId="0" applyFont="1" applyFill="1" applyAlignment="1">
      <alignment vertical="center"/>
    </xf>
    <xf numFmtId="0" fontId="5" fillId="2" borderId="0" xfId="6" applyFont="1" applyFill="1" applyAlignment="1">
      <alignment vertical="center"/>
    </xf>
    <xf numFmtId="0" fontId="5" fillId="2" borderId="134" xfId="6" applyFont="1" applyFill="1" applyBorder="1" applyAlignment="1">
      <alignment vertical="center"/>
    </xf>
    <xf numFmtId="0" fontId="5" fillId="2" borderId="135" xfId="6" applyFont="1" applyFill="1" applyBorder="1" applyAlignment="1">
      <alignment vertical="center"/>
    </xf>
    <xf numFmtId="0" fontId="5" fillId="2" borderId="10" xfId="6" applyFont="1" applyFill="1" applyBorder="1" applyAlignment="1">
      <alignment horizontal="left" vertical="center"/>
    </xf>
    <xf numFmtId="5" fontId="5" fillId="2" borderId="117" xfId="5" applyNumberFormat="1" applyFont="1" applyFill="1" applyBorder="1" applyAlignment="1" applyProtection="1">
      <alignment vertical="center"/>
    </xf>
    <xf numFmtId="5" fontId="5" fillId="2" borderId="99" xfId="5" applyNumberFormat="1" applyFont="1" applyFill="1" applyBorder="1" applyAlignment="1" applyProtection="1">
      <alignment vertical="center"/>
    </xf>
    <xf numFmtId="5" fontId="5" fillId="2" borderId="100" xfId="5" applyNumberFormat="1" applyFont="1" applyFill="1" applyBorder="1" applyAlignment="1" applyProtection="1">
      <alignment vertical="center"/>
    </xf>
    <xf numFmtId="5" fontId="5" fillId="2" borderId="136" xfId="5" applyNumberFormat="1" applyFont="1" applyFill="1" applyBorder="1" applyAlignment="1" applyProtection="1">
      <alignment vertical="center"/>
    </xf>
    <xf numFmtId="37" fontId="5" fillId="2" borderId="0" xfId="6" applyNumberFormat="1" applyFont="1" applyFill="1" applyAlignment="1">
      <alignment vertical="center"/>
    </xf>
    <xf numFmtId="9" fontId="5" fillId="2" borderId="0" xfId="6" applyNumberFormat="1" applyFont="1" applyFill="1" applyAlignment="1">
      <alignment vertical="center"/>
    </xf>
    <xf numFmtId="0" fontId="5" fillId="2" borderId="0" xfId="6" applyFont="1" applyFill="1" applyAlignment="1">
      <alignment horizontal="left" vertical="center"/>
    </xf>
    <xf numFmtId="37" fontId="5" fillId="2" borderId="118" xfId="6" applyNumberFormat="1" applyFont="1" applyFill="1" applyBorder="1" applyAlignment="1">
      <alignment vertical="center"/>
    </xf>
    <xf numFmtId="37" fontId="5" fillId="2" borderId="18" xfId="6" applyNumberFormat="1" applyFont="1" applyFill="1" applyBorder="1" applyAlignment="1">
      <alignment vertical="center"/>
    </xf>
    <xf numFmtId="37" fontId="5" fillId="2" borderId="19" xfId="6" applyNumberFormat="1" applyFont="1" applyFill="1" applyBorder="1" applyAlignment="1">
      <alignment vertical="center"/>
    </xf>
    <xf numFmtId="37" fontId="5" fillId="2" borderId="19" xfId="5" applyNumberFormat="1" applyFont="1" applyFill="1" applyBorder="1" applyAlignment="1" applyProtection="1">
      <alignment vertical="center"/>
    </xf>
    <xf numFmtId="37" fontId="5" fillId="2" borderId="137" xfId="5" applyNumberFormat="1" applyFont="1" applyFill="1" applyBorder="1" applyAlignment="1" applyProtection="1">
      <alignment vertical="center"/>
    </xf>
    <xf numFmtId="0" fontId="17" fillId="2" borderId="102" xfId="11" applyFont="1" applyFill="1" applyBorder="1" applyAlignment="1">
      <alignment horizontal="left" vertical="center"/>
    </xf>
    <xf numFmtId="37" fontId="17" fillId="2" borderId="119" xfId="6" applyNumberFormat="1" applyFont="1" applyFill="1" applyBorder="1" applyAlignment="1">
      <alignment vertical="center"/>
    </xf>
    <xf numFmtId="37" fontId="17" fillId="2" borderId="103" xfId="6" applyNumberFormat="1" applyFont="1" applyFill="1" applyBorder="1" applyAlignment="1">
      <alignment vertical="center"/>
    </xf>
    <xf numFmtId="37" fontId="17" fillId="2" borderId="104" xfId="6" applyNumberFormat="1" applyFont="1" applyFill="1" applyBorder="1" applyAlignment="1">
      <alignment vertical="center"/>
    </xf>
    <xf numFmtId="37" fontId="17" fillId="2" borderId="104" xfId="5" applyNumberFormat="1" applyFont="1" applyFill="1" applyBorder="1" applyAlignment="1" applyProtection="1">
      <alignment vertical="center"/>
    </xf>
    <xf numFmtId="37" fontId="17" fillId="2" borderId="138" xfId="5" applyNumberFormat="1" applyFont="1" applyFill="1" applyBorder="1" applyAlignment="1" applyProtection="1">
      <alignment vertical="center"/>
    </xf>
    <xf numFmtId="0" fontId="17" fillId="2" borderId="10" xfId="6" applyFont="1" applyFill="1" applyBorder="1" applyAlignment="1">
      <alignment horizontal="left" vertical="center"/>
    </xf>
    <xf numFmtId="37" fontId="17" fillId="2" borderId="117" xfId="6" applyNumberFormat="1" applyFont="1" applyFill="1" applyBorder="1" applyAlignment="1">
      <alignment vertical="center"/>
    </xf>
    <xf numFmtId="37" fontId="17" fillId="2" borderId="99" xfId="6" applyNumberFormat="1" applyFont="1" applyFill="1" applyBorder="1" applyAlignment="1">
      <alignment vertical="center"/>
    </xf>
    <xf numFmtId="37" fontId="17" fillId="2" borderId="100" xfId="6" applyNumberFormat="1" applyFont="1" applyFill="1" applyBorder="1" applyAlignment="1">
      <alignment vertical="center"/>
    </xf>
    <xf numFmtId="37" fontId="17" fillId="2" borderId="100" xfId="5" applyNumberFormat="1" applyFont="1" applyFill="1" applyBorder="1" applyAlignment="1" applyProtection="1">
      <alignment vertical="center"/>
    </xf>
    <xf numFmtId="37" fontId="17" fillId="2" borderId="136" xfId="5" applyNumberFormat="1" applyFont="1" applyFill="1" applyBorder="1" applyAlignment="1" applyProtection="1">
      <alignment vertical="center"/>
    </xf>
    <xf numFmtId="37" fontId="5" fillId="2" borderId="117" xfId="6" applyNumberFormat="1" applyFont="1" applyFill="1" applyBorder="1" applyAlignment="1">
      <alignment vertical="center"/>
    </xf>
    <xf numFmtId="37" fontId="5" fillId="2" borderId="99" xfId="6" applyNumberFormat="1" applyFont="1" applyFill="1" applyBorder="1" applyAlignment="1">
      <alignment vertical="center"/>
    </xf>
    <xf numFmtId="37" fontId="5" fillId="2" borderId="100" xfId="6" applyNumberFormat="1" applyFont="1" applyFill="1" applyBorder="1" applyAlignment="1">
      <alignment vertical="center"/>
    </xf>
    <xf numFmtId="37" fontId="5" fillId="2" borderId="100" xfId="5" applyNumberFormat="1" applyFont="1" applyFill="1" applyBorder="1" applyAlignment="1" applyProtection="1">
      <alignment vertical="center"/>
    </xf>
    <xf numFmtId="37" fontId="5" fillId="2" borderId="136" xfId="5" applyNumberFormat="1" applyFont="1" applyFill="1" applyBorder="1" applyAlignment="1" applyProtection="1">
      <alignment vertical="center"/>
    </xf>
    <xf numFmtId="0" fontId="17" fillId="2" borderId="95" xfId="6" applyFont="1" applyFill="1" applyBorder="1" applyAlignment="1">
      <alignment horizontal="left" vertical="center"/>
    </xf>
    <xf numFmtId="37" fontId="17" fillId="2" borderId="47" xfId="6" applyNumberFormat="1" applyFont="1" applyFill="1" applyBorder="1" applyAlignment="1">
      <alignment vertical="center"/>
    </xf>
    <xf numFmtId="37" fontId="17" fillId="2" borderId="96" xfId="6" applyNumberFormat="1" applyFont="1" applyFill="1" applyBorder="1" applyAlignment="1">
      <alignment vertical="center"/>
    </xf>
    <xf numFmtId="37" fontId="17" fillId="2" borderId="97" xfId="6" applyNumberFormat="1" applyFont="1" applyFill="1" applyBorder="1" applyAlignment="1">
      <alignment vertical="center"/>
    </xf>
    <xf numFmtId="37" fontId="17" fillId="2" borderId="97" xfId="5" applyNumberFormat="1" applyFont="1" applyFill="1" applyBorder="1" applyAlignment="1" applyProtection="1">
      <alignment vertical="center"/>
    </xf>
    <xf numFmtId="37" fontId="17" fillId="2" borderId="139" xfId="5" applyNumberFormat="1" applyFont="1" applyFill="1" applyBorder="1" applyAlignment="1" applyProtection="1">
      <alignment vertical="center"/>
    </xf>
    <xf numFmtId="5" fontId="17" fillId="2" borderId="140" xfId="6" applyNumberFormat="1" applyFont="1" applyFill="1" applyBorder="1" applyAlignment="1">
      <alignment vertical="center"/>
    </xf>
    <xf numFmtId="5" fontId="17" fillId="2" borderId="141" xfId="6" applyNumberFormat="1" applyFont="1" applyFill="1" applyBorder="1" applyAlignment="1">
      <alignment vertical="center"/>
    </xf>
    <xf numFmtId="5" fontId="17" fillId="2" borderId="142" xfId="6" applyNumberFormat="1" applyFont="1" applyFill="1" applyBorder="1" applyAlignment="1">
      <alignment vertical="center"/>
    </xf>
    <xf numFmtId="5" fontId="17" fillId="2" borderId="142" xfId="5" applyNumberFormat="1" applyFont="1" applyFill="1" applyBorder="1" applyAlignment="1" applyProtection="1">
      <alignment vertical="center"/>
    </xf>
    <xf numFmtId="5" fontId="17" fillId="2" borderId="143" xfId="5" applyNumberFormat="1" applyFont="1" applyFill="1" applyBorder="1" applyAlignment="1" applyProtection="1">
      <alignment vertical="center"/>
    </xf>
    <xf numFmtId="0" fontId="17" fillId="2" borderId="0" xfId="6" applyFont="1" applyFill="1" applyAlignment="1">
      <alignment horizontal="left" vertical="center"/>
    </xf>
    <xf numFmtId="0" fontId="17" fillId="2" borderId="0" xfId="6" applyFont="1" applyFill="1" applyAlignment="1">
      <alignment horizontal="left" vertical="center" wrapText="1"/>
    </xf>
    <xf numFmtId="5" fontId="17" fillId="2" borderId="0" xfId="6" applyNumberFormat="1" applyFont="1" applyFill="1" applyAlignment="1">
      <alignment vertical="center"/>
    </xf>
    <xf numFmtId="5" fontId="17" fillId="2" borderId="0" xfId="5" applyNumberFormat="1" applyFont="1" applyFill="1" applyBorder="1" applyAlignment="1" applyProtection="1">
      <alignment vertical="center"/>
    </xf>
    <xf numFmtId="172" fontId="5" fillId="2" borderId="35" xfId="15" applyNumberFormat="1" applyFont="1" applyFill="1" applyBorder="1" applyAlignment="1">
      <alignment horizontal="right" vertical="center" indent="1"/>
    </xf>
    <xf numFmtId="165" fontId="5" fillId="2" borderId="35" xfId="10" applyNumberFormat="1" applyFont="1" applyFill="1" applyBorder="1" applyAlignment="1" applyProtection="1">
      <alignment horizontal="right" vertical="center" indent="1"/>
    </xf>
    <xf numFmtId="43" fontId="5" fillId="0" borderId="0" xfId="14" applyFont="1" applyFill="1" applyBorder="1" applyAlignment="1">
      <alignment vertical="center"/>
    </xf>
    <xf numFmtId="180" fontId="5" fillId="2" borderId="0" xfId="14" applyNumberFormat="1" applyFont="1" applyFill="1" applyBorder="1" applyAlignment="1">
      <alignment horizontal="right" vertical="center"/>
    </xf>
    <xf numFmtId="170" fontId="5" fillId="2" borderId="0" xfId="10" applyNumberFormat="1" applyFont="1" applyFill="1" applyBorder="1" applyAlignment="1">
      <alignment horizontal="right" vertical="center"/>
    </xf>
    <xf numFmtId="2" fontId="5" fillId="2" borderId="66" xfId="4" applyNumberFormat="1" applyFont="1" applyFill="1" applyBorder="1" applyAlignment="1">
      <alignment vertical="center" wrapText="1"/>
    </xf>
    <xf numFmtId="2" fontId="5" fillId="2" borderId="53" xfId="1" applyNumberFormat="1" applyFont="1" applyFill="1" applyBorder="1" applyAlignment="1">
      <alignment horizontal="left" vertical="center" indent="1"/>
    </xf>
    <xf numFmtId="167" fontId="5" fillId="2" borderId="0" xfId="14" applyNumberFormat="1" applyFont="1" applyFill="1" applyBorder="1" applyAlignment="1">
      <alignment horizontal="right" vertical="center"/>
    </xf>
    <xf numFmtId="167" fontId="5" fillId="2" borderId="35" xfId="14" applyNumberFormat="1" applyFont="1" applyFill="1" applyBorder="1" applyAlignment="1">
      <alignment horizontal="right" vertical="center"/>
    </xf>
    <xf numFmtId="169" fontId="5" fillId="2" borderId="0" xfId="14" applyNumberFormat="1" applyFont="1" applyFill="1" applyBorder="1" applyAlignment="1">
      <alignment horizontal="right" vertical="center"/>
    </xf>
    <xf numFmtId="169" fontId="5" fillId="2" borderId="52" xfId="14" applyNumberFormat="1" applyFont="1" applyFill="1" applyBorder="1" applyAlignment="1">
      <alignment horizontal="right" vertical="center"/>
    </xf>
    <xf numFmtId="168" fontId="5" fillId="2" borderId="0" xfId="14" applyNumberFormat="1" applyFont="1" applyFill="1" applyBorder="1" applyAlignment="1">
      <alignment horizontal="right" vertical="center"/>
    </xf>
    <xf numFmtId="168" fontId="5" fillId="2" borderId="35" xfId="14" applyNumberFormat="1" applyFont="1" applyFill="1" applyBorder="1" applyAlignment="1">
      <alignment horizontal="right" vertical="center"/>
    </xf>
    <xf numFmtId="2" fontId="5" fillId="2" borderId="64" xfId="1" applyNumberFormat="1" applyFont="1" applyFill="1" applyBorder="1" applyAlignment="1">
      <alignment horizontal="left" vertical="center" indent="1"/>
    </xf>
    <xf numFmtId="168" fontId="5" fillId="2" borderId="5" xfId="14" applyNumberFormat="1" applyFont="1" applyFill="1" applyBorder="1" applyAlignment="1">
      <alignment horizontal="right" vertical="center"/>
    </xf>
    <xf numFmtId="168" fontId="5" fillId="2" borderId="36" xfId="14" applyNumberFormat="1" applyFont="1" applyFill="1" applyBorder="1" applyAlignment="1">
      <alignment horizontal="right" vertical="center"/>
    </xf>
    <xf numFmtId="2" fontId="5" fillId="2" borderId="54" xfId="1" applyNumberFormat="1" applyFont="1" applyFill="1" applyBorder="1" applyAlignment="1">
      <alignment horizontal="left" vertical="center" indent="1"/>
    </xf>
    <xf numFmtId="168" fontId="5" fillId="2" borderId="4" xfId="14" applyNumberFormat="1" applyFont="1" applyFill="1" applyBorder="1" applyAlignment="1">
      <alignment horizontal="right" vertical="center"/>
    </xf>
    <xf numFmtId="168" fontId="5" fillId="2" borderId="33" xfId="14" applyNumberFormat="1" applyFont="1" applyFill="1" applyBorder="1" applyAlignment="1">
      <alignment horizontal="right" vertical="center"/>
    </xf>
    <xf numFmtId="2" fontId="5" fillId="2" borderId="56" xfId="1" quotePrefix="1" applyNumberFormat="1" applyFont="1" applyFill="1" applyBorder="1" applyAlignment="1">
      <alignment horizontal="left" vertical="center" indent="1"/>
    </xf>
    <xf numFmtId="167" fontId="5" fillId="2" borderId="62" xfId="14" applyNumberFormat="1" applyFont="1" applyFill="1" applyBorder="1" applyAlignment="1">
      <alignment horizontal="right" vertical="center"/>
    </xf>
    <xf numFmtId="166" fontId="5" fillId="2" borderId="0" xfId="14" applyNumberFormat="1" applyFont="1" applyFill="1" applyBorder="1" applyAlignment="1">
      <alignment horizontal="right" vertical="center"/>
    </xf>
    <xf numFmtId="0" fontId="5" fillId="2" borderId="0" xfId="11" applyFont="1" applyFill="1" applyAlignment="1">
      <alignment vertical="center"/>
    </xf>
    <xf numFmtId="0" fontId="5" fillId="2" borderId="87" xfId="11" applyFont="1" applyFill="1" applyBorder="1" applyAlignment="1">
      <alignment vertical="center"/>
    </xf>
    <xf numFmtId="0" fontId="17" fillId="2" borderId="128" xfId="11" applyFont="1" applyFill="1" applyBorder="1" applyAlignment="1">
      <alignment horizontal="center" vertical="center"/>
    </xf>
    <xf numFmtId="5" fontId="17" fillId="2" borderId="113" xfId="11" applyNumberFormat="1" applyFont="1" applyFill="1" applyBorder="1" applyAlignment="1">
      <alignment horizontal="center" vertical="center"/>
    </xf>
    <xf numFmtId="0" fontId="5" fillId="2" borderId="3" xfId="11" applyFont="1" applyFill="1" applyBorder="1" applyAlignment="1">
      <alignment horizontal="center" vertical="center"/>
    </xf>
    <xf numFmtId="177" fontId="5" fillId="2" borderId="35" xfId="14" applyNumberFormat="1" applyFont="1" applyFill="1" applyBorder="1" applyAlignment="1">
      <alignment horizontal="right" vertical="center" indent="5"/>
    </xf>
    <xf numFmtId="176" fontId="5" fillId="2" borderId="35" xfId="14" applyNumberFormat="1" applyFont="1" applyFill="1" applyBorder="1" applyAlignment="1">
      <alignment horizontal="right" vertical="center" indent="5"/>
    </xf>
    <xf numFmtId="0" fontId="5" fillId="2" borderId="2" xfId="11" applyFont="1" applyFill="1" applyBorder="1" applyAlignment="1">
      <alignment horizontal="center" vertical="center"/>
    </xf>
    <xf numFmtId="176" fontId="5" fillId="2" borderId="34" xfId="14" applyNumberFormat="1" applyFont="1" applyFill="1" applyBorder="1" applyAlignment="1">
      <alignment horizontal="right" vertical="center" indent="5"/>
    </xf>
    <xf numFmtId="0" fontId="17" fillId="2" borderId="89" xfId="1" applyFont="1" applyFill="1" applyBorder="1" applyAlignment="1">
      <alignment horizontal="center" vertical="center"/>
    </xf>
    <xf numFmtId="0" fontId="17" fillId="2" borderId="113" xfId="1" applyFont="1" applyFill="1" applyBorder="1" applyAlignment="1">
      <alignment horizontal="center" vertical="center" wrapText="1"/>
    </xf>
    <xf numFmtId="0" fontId="5" fillId="2" borderId="45" xfId="1" applyFont="1" applyFill="1" applyBorder="1" applyAlignment="1">
      <alignment horizontal="center" vertical="center"/>
    </xf>
    <xf numFmtId="182" fontId="5" fillId="2" borderId="11" xfId="1" applyNumberFormat="1" applyFont="1" applyFill="1" applyBorder="1" applyAlignment="1">
      <alignment horizontal="center" vertical="center"/>
    </xf>
    <xf numFmtId="0" fontId="5" fillId="2" borderId="8" xfId="1" applyFont="1" applyFill="1" applyBorder="1" applyAlignment="1">
      <alignment horizontal="center" vertical="center"/>
    </xf>
    <xf numFmtId="182" fontId="5" fillId="2" borderId="12" xfId="1" applyNumberFormat="1" applyFont="1" applyFill="1" applyBorder="1" applyAlignment="1">
      <alignment horizontal="center" vertical="center"/>
    </xf>
    <xf numFmtId="0" fontId="5" fillId="2" borderId="9" xfId="1" applyFont="1" applyFill="1" applyBorder="1" applyAlignment="1">
      <alignment horizontal="center" vertical="center"/>
    </xf>
    <xf numFmtId="182" fontId="5" fillId="2" borderId="109" xfId="1" applyNumberFormat="1" applyFont="1" applyFill="1" applyBorder="1" applyAlignment="1">
      <alignment horizontal="center" vertical="center"/>
    </xf>
    <xf numFmtId="0" fontId="17" fillId="2" borderId="0" xfId="11" applyFont="1" applyFill="1" applyAlignment="1">
      <alignment horizontal="center" vertical="center" wrapText="1"/>
    </xf>
    <xf numFmtId="0" fontId="5" fillId="2" borderId="131" xfId="11" applyFont="1" applyFill="1" applyBorder="1" applyAlignment="1">
      <alignment vertical="center" wrapText="1"/>
    </xf>
    <xf numFmtId="0" fontId="17" fillId="2" borderId="132" xfId="11" applyFont="1" applyFill="1" applyBorder="1" applyAlignment="1">
      <alignment horizontal="left" vertical="center" wrapText="1"/>
    </xf>
    <xf numFmtId="0" fontId="17" fillId="2" borderId="132" xfId="11" applyFont="1" applyFill="1" applyBorder="1" applyAlignment="1">
      <alignment horizontal="center" vertical="center" wrapText="1"/>
    </xf>
    <xf numFmtId="0" fontId="17" fillId="2" borderId="133" xfId="11" applyFont="1" applyFill="1" applyBorder="1" applyAlignment="1">
      <alignment horizontal="center" vertical="center" wrapText="1"/>
    </xf>
    <xf numFmtId="0" fontId="5" fillId="2" borderId="45" xfId="11" applyFont="1" applyFill="1" applyBorder="1" applyAlignment="1">
      <alignment vertical="center" wrapText="1"/>
    </xf>
    <xf numFmtId="0" fontId="5" fillId="2" borderId="35" xfId="11" applyFont="1" applyFill="1" applyBorder="1" applyAlignment="1">
      <alignment horizontal="left" vertical="center"/>
    </xf>
    <xf numFmtId="0" fontId="5" fillId="2" borderId="35" xfId="11" applyFont="1" applyFill="1" applyBorder="1" applyAlignment="1">
      <alignment vertical="center" wrapText="1"/>
    </xf>
    <xf numFmtId="0" fontId="5" fillId="2" borderId="35" xfId="18" applyFont="1" applyFill="1" applyBorder="1" applyAlignment="1">
      <alignment vertical="center" wrapText="1"/>
    </xf>
    <xf numFmtId="0" fontId="5" fillId="2" borderId="35" xfId="11" applyFont="1" applyFill="1" applyBorder="1" applyAlignment="1">
      <alignment horizontal="left" vertical="center" wrapText="1"/>
    </xf>
    <xf numFmtId="5" fontId="5" fillId="2" borderId="35" xfId="11" applyNumberFormat="1" applyFont="1" applyFill="1" applyBorder="1" applyAlignment="1">
      <alignment vertical="center"/>
    </xf>
    <xf numFmtId="5" fontId="5" fillId="2" borderId="35" xfId="18" applyNumberFormat="1" applyFont="1" applyFill="1" applyBorder="1" applyAlignment="1">
      <alignment vertical="center"/>
    </xf>
    <xf numFmtId="0" fontId="5" fillId="2" borderId="129" xfId="11" applyFont="1" applyFill="1" applyBorder="1" applyAlignment="1">
      <alignment horizontal="left" vertical="center" wrapText="1"/>
    </xf>
    <xf numFmtId="0" fontId="5" fillId="2" borderId="44" xfId="11" applyFont="1" applyFill="1" applyBorder="1" applyAlignment="1">
      <alignment horizontal="left" vertical="center" wrapText="1"/>
    </xf>
    <xf numFmtId="164" fontId="5" fillId="2" borderId="44" xfId="5" applyNumberFormat="1" applyFont="1" applyFill="1" applyBorder="1" applyAlignment="1" applyProtection="1">
      <alignment vertical="center"/>
    </xf>
    <xf numFmtId="164" fontId="5" fillId="2" borderId="130" xfId="5" applyNumberFormat="1" applyFont="1" applyFill="1" applyBorder="1" applyAlignment="1" applyProtection="1">
      <alignment vertical="center"/>
    </xf>
    <xf numFmtId="0" fontId="5" fillId="2" borderId="116" xfId="11" applyFont="1" applyFill="1" applyBorder="1" applyAlignment="1">
      <alignment horizontal="left" vertical="center" wrapText="1"/>
    </xf>
    <xf numFmtId="0" fontId="5" fillId="2" borderId="36" xfId="11" applyFont="1" applyFill="1" applyBorder="1" applyAlignment="1">
      <alignment horizontal="left" vertical="center" wrapText="1"/>
    </xf>
    <xf numFmtId="164" fontId="5" fillId="2" borderId="36" xfId="5" applyNumberFormat="1" applyFont="1" applyFill="1" applyBorder="1" applyAlignment="1" applyProtection="1">
      <alignment vertical="center"/>
    </xf>
    <xf numFmtId="0" fontId="5" fillId="2" borderId="45" xfId="11" applyFont="1" applyFill="1" applyBorder="1" applyAlignment="1">
      <alignment horizontal="left" vertical="center" wrapText="1"/>
    </xf>
    <xf numFmtId="164" fontId="5" fillId="2" borderId="35" xfId="5" applyNumberFormat="1" applyFont="1" applyFill="1" applyBorder="1" applyAlignment="1" applyProtection="1">
      <alignment vertical="center"/>
    </xf>
    <xf numFmtId="0" fontId="5" fillId="2" borderId="8" xfId="11" applyFont="1" applyFill="1" applyBorder="1" applyAlignment="1">
      <alignment horizontal="left" vertical="center" wrapText="1"/>
    </xf>
    <xf numFmtId="0" fontId="5" fillId="2" borderId="33" xfId="11" applyFont="1" applyFill="1" applyBorder="1" applyAlignment="1">
      <alignment horizontal="left" vertical="center" wrapText="1"/>
    </xf>
    <xf numFmtId="164" fontId="5" fillId="2" borderId="33" xfId="5" applyNumberFormat="1" applyFont="1" applyFill="1" applyBorder="1" applyAlignment="1" applyProtection="1">
      <alignment vertical="center"/>
    </xf>
    <xf numFmtId="164" fontId="5" fillId="2" borderId="12" xfId="5" applyNumberFormat="1" applyFont="1" applyFill="1" applyBorder="1" applyAlignment="1" applyProtection="1">
      <alignment vertical="center"/>
    </xf>
    <xf numFmtId="0" fontId="17" fillId="2" borderId="9" xfId="11" applyFont="1" applyFill="1" applyBorder="1" applyAlignment="1">
      <alignment horizontal="left" vertical="center" wrapText="1"/>
    </xf>
    <xf numFmtId="0" fontId="5" fillId="2" borderId="34" xfId="11" applyFont="1" applyFill="1" applyBorder="1" applyAlignment="1">
      <alignment horizontal="left" vertical="center" wrapText="1"/>
    </xf>
    <xf numFmtId="5" fontId="5" fillId="2" borderId="34" xfId="11" applyNumberFormat="1" applyFont="1" applyFill="1" applyBorder="1" applyAlignment="1">
      <alignment vertical="center"/>
    </xf>
    <xf numFmtId="5" fontId="5" fillId="2" borderId="34" xfId="18" applyNumberFormat="1" applyFont="1" applyFill="1" applyBorder="1" applyAlignment="1">
      <alignment vertical="center"/>
    </xf>
    <xf numFmtId="5" fontId="5" fillId="2" borderId="109" xfId="18" applyNumberFormat="1" applyFont="1" applyFill="1" applyBorder="1" applyAlignment="1">
      <alignment vertical="center"/>
    </xf>
    <xf numFmtId="0" fontId="17" fillId="2" borderId="0" xfId="11" applyFont="1" applyFill="1" applyAlignment="1">
      <alignment horizontal="right" vertical="center" wrapText="1"/>
    </xf>
    <xf numFmtId="0" fontId="5" fillId="2" borderId="0" xfId="11" applyFont="1" applyFill="1" applyAlignment="1">
      <alignment horizontal="left" vertical="center" wrapText="1"/>
    </xf>
    <xf numFmtId="5" fontId="5" fillId="2" borderId="0" xfId="11" applyNumberFormat="1" applyFont="1" applyFill="1" applyAlignment="1">
      <alignment vertical="center"/>
    </xf>
    <xf numFmtId="0" fontId="17" fillId="2" borderId="14" xfId="11" applyFont="1" applyFill="1" applyBorder="1" applyAlignment="1">
      <alignment horizontal="center" vertical="center"/>
    </xf>
    <xf numFmtId="0" fontId="17" fillId="2" borderId="14" xfId="11" applyFont="1" applyFill="1" applyBorder="1" applyAlignment="1">
      <alignment horizontal="center" vertical="center" wrapText="1"/>
    </xf>
    <xf numFmtId="0" fontId="17" fillId="2" borderId="113" xfId="11" applyFont="1" applyFill="1" applyBorder="1" applyAlignment="1">
      <alignment horizontal="center" vertical="center" wrapText="1"/>
    </xf>
    <xf numFmtId="0" fontId="5" fillId="2" borderId="11" xfId="11" applyFont="1" applyFill="1" applyBorder="1" applyAlignment="1">
      <alignment horizontal="left" vertical="center"/>
    </xf>
    <xf numFmtId="0" fontId="5" fillId="2" borderId="12" xfId="11" applyFont="1" applyFill="1" applyBorder="1" applyAlignment="1">
      <alignment horizontal="left" vertical="center"/>
    </xf>
    <xf numFmtId="0" fontId="5" fillId="2" borderId="15" xfId="11" applyFont="1" applyFill="1" applyBorder="1" applyAlignment="1">
      <alignment horizontal="left" vertical="center"/>
    </xf>
    <xf numFmtId="37" fontId="5" fillId="2" borderId="0" xfId="18" applyNumberFormat="1" applyFont="1" applyFill="1" applyAlignment="1">
      <alignment horizontal="right" vertical="center" indent="3"/>
    </xf>
    <xf numFmtId="37" fontId="5" fillId="2" borderId="11" xfId="18" applyNumberFormat="1" applyFont="1" applyFill="1" applyBorder="1" applyAlignment="1">
      <alignment horizontal="right" vertical="center" indent="3"/>
    </xf>
    <xf numFmtId="183" fontId="5" fillId="2" borderId="8" xfId="18" applyNumberFormat="1" applyFont="1" applyFill="1" applyBorder="1" applyAlignment="1">
      <alignment horizontal="right" vertical="center" indent="3"/>
    </xf>
    <xf numFmtId="37" fontId="5" fillId="2" borderId="4" xfId="18" applyNumberFormat="1" applyFont="1" applyFill="1" applyBorder="1" applyAlignment="1">
      <alignment horizontal="right" vertical="center" indent="3"/>
    </xf>
    <xf numFmtId="37" fontId="5" fillId="2" borderId="12" xfId="18" applyNumberFormat="1" applyFont="1" applyFill="1" applyBorder="1" applyAlignment="1">
      <alignment horizontal="right" vertical="center" indent="3"/>
    </xf>
    <xf numFmtId="37" fontId="5" fillId="2" borderId="8" xfId="18" applyNumberFormat="1" applyFont="1" applyFill="1" applyBorder="1" applyAlignment="1">
      <alignment horizontal="right" vertical="center" indent="3"/>
    </xf>
    <xf numFmtId="0" fontId="5" fillId="2" borderId="31" xfId="11" applyFont="1" applyFill="1" applyBorder="1" applyAlignment="1">
      <alignment horizontal="center" vertical="center" wrapText="1"/>
    </xf>
    <xf numFmtId="37" fontId="5" fillId="2" borderId="16" xfId="18" applyNumberFormat="1" applyFont="1" applyFill="1" applyBorder="1" applyAlignment="1">
      <alignment horizontal="right" vertical="center" indent="3"/>
    </xf>
    <xf numFmtId="37" fontId="5" fillId="2" borderId="17" xfId="18" applyNumberFormat="1" applyFont="1" applyFill="1" applyBorder="1" applyAlignment="1">
      <alignment horizontal="right" vertical="center" indent="3"/>
    </xf>
    <xf numFmtId="37" fontId="5" fillId="2" borderId="15" xfId="18" applyNumberFormat="1" applyFont="1" applyFill="1" applyBorder="1" applyAlignment="1">
      <alignment horizontal="right" vertical="center" indent="3"/>
    </xf>
    <xf numFmtId="0" fontId="5" fillId="2" borderId="109" xfId="11" applyFont="1" applyFill="1" applyBorder="1" applyAlignment="1">
      <alignment horizontal="left" vertical="center"/>
    </xf>
    <xf numFmtId="37" fontId="5" fillId="2" borderId="1" xfId="18" applyNumberFormat="1" applyFont="1" applyFill="1" applyBorder="1" applyAlignment="1">
      <alignment horizontal="right" vertical="center" indent="3"/>
    </xf>
    <xf numFmtId="37" fontId="5" fillId="2" borderId="109" xfId="18" applyNumberFormat="1" applyFont="1" applyFill="1" applyBorder="1" applyAlignment="1">
      <alignment horizontal="right" vertical="center" indent="3"/>
    </xf>
    <xf numFmtId="0" fontId="5" fillId="2" borderId="0" xfId="11" applyFont="1" applyFill="1" applyAlignment="1">
      <alignment horizontal="center" vertical="center" wrapText="1"/>
    </xf>
    <xf numFmtId="0" fontId="5" fillId="2" borderId="0" xfId="11" applyFont="1" applyFill="1" applyAlignment="1">
      <alignment horizontal="left" vertical="center"/>
    </xf>
    <xf numFmtId="37" fontId="5" fillId="2" borderId="0" xfId="11" applyNumberFormat="1" applyFont="1" applyFill="1" applyAlignment="1">
      <alignment horizontal="right" vertical="center"/>
    </xf>
    <xf numFmtId="0" fontId="5" fillId="0" borderId="0" xfId="6" applyFont="1" applyAlignment="1">
      <alignment vertical="center"/>
    </xf>
    <xf numFmtId="0" fontId="17" fillId="2" borderId="0" xfId="6" applyFont="1" applyFill="1" applyAlignment="1">
      <alignment horizontal="center" vertical="center"/>
    </xf>
    <xf numFmtId="0" fontId="5" fillId="2" borderId="101" xfId="6" applyFont="1" applyFill="1" applyBorder="1" applyAlignment="1">
      <alignment vertical="center"/>
    </xf>
    <xf numFmtId="0" fontId="5" fillId="2" borderId="10" xfId="6" applyFont="1" applyFill="1" applyBorder="1" applyAlignment="1">
      <alignment vertical="center"/>
    </xf>
    <xf numFmtId="0" fontId="17" fillId="2" borderId="105" xfId="6" applyFont="1" applyFill="1" applyBorder="1" applyAlignment="1">
      <alignment horizontal="center" vertical="center" wrapText="1"/>
    </xf>
    <xf numFmtId="0" fontId="17" fillId="2" borderId="114" xfId="6" applyFont="1" applyFill="1" applyBorder="1" applyAlignment="1">
      <alignment horizontal="center" vertical="center" wrapText="1"/>
    </xf>
    <xf numFmtId="0" fontId="17" fillId="2" borderId="115" xfId="6" applyFont="1" applyFill="1" applyBorder="1" applyAlignment="1">
      <alignment horizontal="center" vertical="center"/>
    </xf>
    <xf numFmtId="178" fontId="5" fillId="2" borderId="93" xfId="5" applyNumberFormat="1" applyFont="1" applyFill="1" applyBorder="1" applyAlignment="1" applyProtection="1">
      <alignment horizontal="center" vertical="center"/>
    </xf>
    <xf numFmtId="178" fontId="5" fillId="2" borderId="20" xfId="5" applyNumberFormat="1" applyFont="1" applyFill="1" applyBorder="1" applyAlignment="1" applyProtection="1">
      <alignment horizontal="center" vertical="center"/>
    </xf>
    <xf numFmtId="178" fontId="5" fillId="2" borderId="106" xfId="5" applyNumberFormat="1" applyFont="1" applyFill="1" applyBorder="1" applyAlignment="1" applyProtection="1">
      <alignment horizontal="center" vertical="center"/>
    </xf>
    <xf numFmtId="179" fontId="5" fillId="2" borderId="93" xfId="5" applyNumberFormat="1" applyFont="1" applyFill="1" applyBorder="1" applyAlignment="1" applyProtection="1">
      <alignment horizontal="center" vertical="center"/>
    </xf>
    <xf numFmtId="179" fontId="5" fillId="2" borderId="20" xfId="5" applyNumberFormat="1" applyFont="1" applyFill="1" applyBorder="1" applyAlignment="1" applyProtection="1">
      <alignment horizontal="center" vertical="center"/>
    </xf>
    <xf numFmtId="179" fontId="5" fillId="2" borderId="106" xfId="5" applyNumberFormat="1" applyFont="1" applyFill="1" applyBorder="1" applyAlignment="1" applyProtection="1">
      <alignment horizontal="center" vertical="center"/>
    </xf>
    <xf numFmtId="179" fontId="17" fillId="2" borderId="110" xfId="5" applyNumberFormat="1" applyFont="1" applyFill="1" applyBorder="1" applyAlignment="1" applyProtection="1">
      <alignment horizontal="center" vertical="center"/>
    </xf>
    <xf numFmtId="179" fontId="17" fillId="2" borderId="111" xfId="5" applyNumberFormat="1" applyFont="1" applyFill="1" applyBorder="1" applyAlignment="1" applyProtection="1">
      <alignment horizontal="center" vertical="center"/>
    </xf>
    <xf numFmtId="179" fontId="17" fillId="2" borderId="112" xfId="5" applyNumberFormat="1" applyFont="1" applyFill="1" applyBorder="1" applyAlignment="1" applyProtection="1">
      <alignment horizontal="center" vertical="center"/>
    </xf>
    <xf numFmtId="0" fontId="17" fillId="2" borderId="101" xfId="6" applyFont="1" applyFill="1" applyBorder="1" applyAlignment="1">
      <alignment horizontal="center" vertical="center" wrapText="1"/>
    </xf>
    <xf numFmtId="179" fontId="17" fillId="2" borderId="94" xfId="5" applyNumberFormat="1" applyFont="1" applyFill="1" applyBorder="1" applyAlignment="1" applyProtection="1">
      <alignment horizontal="center" vertical="center"/>
    </xf>
    <xf numFmtId="179" fontId="17" fillId="2" borderId="107" xfId="5" applyNumberFormat="1" applyFont="1" applyFill="1" applyBorder="1" applyAlignment="1" applyProtection="1">
      <alignment horizontal="center" vertical="center"/>
    </xf>
    <xf numFmtId="179" fontId="17" fillId="2" borderId="108" xfId="5" applyNumberFormat="1" applyFont="1" applyFill="1" applyBorder="1" applyAlignment="1" applyProtection="1">
      <alignment horizontal="center" vertical="center"/>
    </xf>
    <xf numFmtId="179" fontId="17" fillId="2" borderId="93" xfId="5" applyNumberFormat="1" applyFont="1" applyFill="1" applyBorder="1" applyAlignment="1" applyProtection="1">
      <alignment horizontal="center" vertical="center"/>
    </xf>
    <xf numFmtId="179" fontId="17" fillId="2" borderId="20" xfId="5" applyNumberFormat="1" applyFont="1" applyFill="1" applyBorder="1" applyAlignment="1" applyProtection="1">
      <alignment horizontal="center" vertical="center"/>
    </xf>
    <xf numFmtId="179" fontId="17" fillId="2" borderId="106" xfId="5" applyNumberFormat="1" applyFont="1" applyFill="1" applyBorder="1" applyAlignment="1" applyProtection="1">
      <alignment horizontal="center" vertical="center"/>
    </xf>
    <xf numFmtId="179" fontId="5" fillId="2" borderId="94" xfId="5" applyNumberFormat="1" applyFont="1" applyFill="1" applyBorder="1" applyAlignment="1">
      <alignment horizontal="center" vertical="center"/>
    </xf>
    <xf numFmtId="179" fontId="5" fillId="2" borderId="107" xfId="5" applyNumberFormat="1" applyFont="1" applyFill="1" applyBorder="1" applyAlignment="1">
      <alignment horizontal="center" vertical="center"/>
    </xf>
    <xf numFmtId="179" fontId="5" fillId="2" borderId="108" xfId="5" applyNumberFormat="1" applyFont="1" applyFill="1" applyBorder="1" applyAlignment="1">
      <alignment horizontal="center" vertical="center"/>
    </xf>
    <xf numFmtId="179" fontId="17" fillId="2" borderId="93" xfId="6" applyNumberFormat="1" applyFont="1" applyFill="1" applyBorder="1" applyAlignment="1">
      <alignment horizontal="center" vertical="center"/>
    </xf>
    <xf numFmtId="179" fontId="17" fillId="2" borderId="20" xfId="6" applyNumberFormat="1" applyFont="1" applyFill="1" applyBorder="1" applyAlignment="1">
      <alignment horizontal="center" vertical="center"/>
    </xf>
    <xf numFmtId="179" fontId="17" fillId="2" borderId="106" xfId="6" applyNumberFormat="1" applyFont="1" applyFill="1" applyBorder="1" applyAlignment="1">
      <alignment horizontal="center" vertical="center"/>
    </xf>
    <xf numFmtId="179" fontId="5" fillId="2" borderId="94" xfId="6" applyNumberFormat="1" applyFont="1" applyFill="1" applyBorder="1" applyAlignment="1">
      <alignment horizontal="center" vertical="center"/>
    </xf>
    <xf numFmtId="179" fontId="5" fillId="2" borderId="107" xfId="6" applyNumberFormat="1" applyFont="1" applyFill="1" applyBorder="1" applyAlignment="1">
      <alignment horizontal="center" vertical="center"/>
    </xf>
    <xf numFmtId="179" fontId="5" fillId="2" borderId="108" xfId="6" applyNumberFormat="1" applyFont="1" applyFill="1" applyBorder="1" applyAlignment="1">
      <alignment horizontal="center" vertical="center"/>
    </xf>
    <xf numFmtId="0" fontId="17" fillId="2" borderId="89" xfId="6" applyFont="1" applyFill="1" applyBorder="1" applyAlignment="1">
      <alignment horizontal="left" vertical="center"/>
    </xf>
    <xf numFmtId="0" fontId="17" fillId="2" borderId="14" xfId="6" applyFont="1" applyFill="1" applyBorder="1" applyAlignment="1">
      <alignment horizontal="left" vertical="center" wrapText="1"/>
    </xf>
    <xf numFmtId="178" fontId="17" fillId="2" borderId="94" xfId="6" applyNumberFormat="1" applyFont="1" applyFill="1" applyBorder="1" applyAlignment="1">
      <alignment horizontal="center" vertical="center"/>
    </xf>
    <xf numFmtId="178" fontId="17" fillId="2" borderId="107" xfId="6" applyNumberFormat="1" applyFont="1" applyFill="1" applyBorder="1" applyAlignment="1">
      <alignment horizontal="center" vertical="center"/>
    </xf>
    <xf numFmtId="178" fontId="17" fillId="2" borderId="108" xfId="6" applyNumberFormat="1" applyFont="1" applyFill="1" applyBorder="1" applyAlignment="1">
      <alignment horizontal="center" vertical="center"/>
    </xf>
    <xf numFmtId="0" fontId="17" fillId="2" borderId="89" xfId="11" applyFont="1" applyFill="1" applyBorder="1" applyAlignment="1">
      <alignment vertical="center"/>
    </xf>
    <xf numFmtId="0" fontId="17" fillId="2" borderId="14" xfId="11" applyFont="1" applyFill="1" applyBorder="1" applyAlignment="1">
      <alignment vertical="center"/>
    </xf>
    <xf numFmtId="0" fontId="17" fillId="2" borderId="73" xfId="11" applyFont="1" applyFill="1" applyBorder="1" applyAlignment="1">
      <alignment horizontal="centerContinuous" vertical="center"/>
    </xf>
    <xf numFmtId="0" fontId="17" fillId="2" borderId="120" xfId="11" applyFont="1" applyFill="1" applyBorder="1" applyAlignment="1">
      <alignment horizontal="centerContinuous" vertical="center"/>
    </xf>
    <xf numFmtId="0" fontId="17" fillId="2" borderId="74" xfId="11" applyFont="1" applyFill="1" applyBorder="1" applyAlignment="1">
      <alignment horizontal="centerContinuous" vertical="center"/>
    </xf>
    <xf numFmtId="0" fontId="17" fillId="2" borderId="74" xfId="11" applyFont="1" applyFill="1" applyBorder="1" applyAlignment="1">
      <alignment horizontal="center" vertical="center"/>
    </xf>
    <xf numFmtId="0" fontId="17" fillId="2" borderId="75" xfId="11" applyFont="1" applyFill="1" applyBorder="1" applyAlignment="1">
      <alignment horizontal="centerContinuous" vertical="center"/>
    </xf>
    <xf numFmtId="5" fontId="5" fillId="2" borderId="76" xfId="11" applyNumberFormat="1" applyFont="1" applyFill="1" applyBorder="1" applyAlignment="1">
      <alignment vertical="center"/>
    </xf>
    <xf numFmtId="5" fontId="5" fillId="2" borderId="118" xfId="11" applyNumberFormat="1" applyFont="1" applyFill="1" applyBorder="1" applyAlignment="1">
      <alignment vertical="center"/>
    </xf>
    <xf numFmtId="5" fontId="5" fillId="2" borderId="18" xfId="11" applyNumberFormat="1" applyFont="1" applyFill="1" applyBorder="1" applyAlignment="1">
      <alignment vertical="center"/>
    </xf>
    <xf numFmtId="5" fontId="5" fillId="2" borderId="77" xfId="11" applyNumberFormat="1" applyFont="1" applyFill="1" applyBorder="1" applyAlignment="1">
      <alignment vertical="center"/>
    </xf>
    <xf numFmtId="37" fontId="5" fillId="2" borderId="76" xfId="11" applyNumberFormat="1" applyFont="1" applyFill="1" applyBorder="1" applyAlignment="1">
      <alignment vertical="center"/>
    </xf>
    <xf numFmtId="37" fontId="5" fillId="2" borderId="118" xfId="11" applyNumberFormat="1" applyFont="1" applyFill="1" applyBorder="1" applyAlignment="1">
      <alignment vertical="center"/>
    </xf>
    <xf numFmtId="37" fontId="5" fillId="2" borderId="18" xfId="11" applyNumberFormat="1" applyFont="1" applyFill="1" applyBorder="1" applyAlignment="1">
      <alignment vertical="center"/>
    </xf>
    <xf numFmtId="37" fontId="5" fillId="2" borderId="77" xfId="11" applyNumberFormat="1" applyFont="1" applyFill="1" applyBorder="1" applyAlignment="1">
      <alignment vertical="center"/>
    </xf>
    <xf numFmtId="0" fontId="17" fillId="2" borderId="121" xfId="11" applyFont="1" applyFill="1" applyBorder="1" applyAlignment="1">
      <alignment vertical="center"/>
    </xf>
    <xf numFmtId="5" fontId="17" fillId="2" borderId="78" xfId="11" applyNumberFormat="1" applyFont="1" applyFill="1" applyBorder="1" applyAlignment="1">
      <alignment vertical="center"/>
    </xf>
    <xf numFmtId="5" fontId="17" fillId="2" borderId="23" xfId="11" applyNumberFormat="1" applyFont="1" applyFill="1" applyBorder="1" applyAlignment="1">
      <alignment vertical="center"/>
    </xf>
    <xf numFmtId="5" fontId="17" fillId="2" borderId="21" xfId="11" applyNumberFormat="1" applyFont="1" applyFill="1" applyBorder="1" applyAlignment="1">
      <alignment vertical="center"/>
    </xf>
    <xf numFmtId="5" fontId="17" fillId="2" borderId="86" xfId="11" applyNumberFormat="1" applyFont="1" applyFill="1" applyBorder="1" applyAlignment="1">
      <alignment vertical="center"/>
    </xf>
    <xf numFmtId="0" fontId="5" fillId="2" borderId="122" xfId="11" applyFont="1" applyFill="1" applyBorder="1" applyAlignment="1">
      <alignment horizontal="left" vertical="center"/>
    </xf>
    <xf numFmtId="37" fontId="5" fillId="2" borderId="79" xfId="11" applyNumberFormat="1" applyFont="1" applyFill="1" applyBorder="1" applyAlignment="1">
      <alignment vertical="center"/>
    </xf>
    <xf numFmtId="37" fontId="5" fillId="2" borderId="125" xfId="11" applyNumberFormat="1" applyFont="1" applyFill="1" applyBorder="1" applyAlignment="1">
      <alignment vertical="center"/>
    </xf>
    <xf numFmtId="37" fontId="5" fillId="2" borderId="24" xfId="11" applyNumberFormat="1" applyFont="1" applyFill="1" applyBorder="1" applyAlignment="1">
      <alignment vertical="center"/>
    </xf>
    <xf numFmtId="37" fontId="5" fillId="2" borderId="80" xfId="11" applyNumberFormat="1" applyFont="1" applyFill="1" applyBorder="1" applyAlignment="1">
      <alignment vertical="center"/>
    </xf>
    <xf numFmtId="0" fontId="5" fillId="2" borderId="123" xfId="11" applyFont="1" applyFill="1" applyBorder="1" applyAlignment="1">
      <alignment horizontal="left" vertical="center"/>
    </xf>
    <xf numFmtId="37" fontId="5" fillId="2" borderId="81" xfId="11" applyNumberFormat="1" applyFont="1" applyFill="1" applyBorder="1" applyAlignment="1">
      <alignment vertical="center"/>
    </xf>
    <xf numFmtId="37" fontId="5" fillId="2" borderId="126" xfId="11" applyNumberFormat="1" applyFont="1" applyFill="1" applyBorder="1" applyAlignment="1">
      <alignment vertical="center"/>
    </xf>
    <xf numFmtId="37" fontId="5" fillId="2" borderId="25" xfId="11" applyNumberFormat="1" applyFont="1" applyFill="1" applyBorder="1" applyAlignment="1">
      <alignment vertical="center"/>
    </xf>
    <xf numFmtId="9" fontId="5" fillId="2" borderId="0" xfId="10" applyFont="1" applyFill="1" applyAlignment="1">
      <alignment vertical="center"/>
    </xf>
    <xf numFmtId="0" fontId="17" fillId="2" borderId="26" xfId="11" applyFont="1" applyFill="1" applyBorder="1" applyAlignment="1">
      <alignment horizontal="left" vertical="center"/>
    </xf>
    <xf numFmtId="181" fontId="17" fillId="2" borderId="82" xfId="12" applyNumberFormat="1" applyFont="1" applyFill="1" applyBorder="1" applyAlignment="1" applyProtection="1">
      <alignment vertical="center"/>
    </xf>
    <xf numFmtId="181" fontId="17" fillId="2" borderId="47" xfId="12" applyNumberFormat="1" applyFont="1" applyFill="1" applyBorder="1" applyAlignment="1" applyProtection="1">
      <alignment vertical="center"/>
    </xf>
    <xf numFmtId="181" fontId="17" fillId="2" borderId="83" xfId="12" applyNumberFormat="1" applyFont="1" applyFill="1" applyBorder="1" applyAlignment="1" applyProtection="1">
      <alignment vertical="center"/>
    </xf>
    <xf numFmtId="0" fontId="5" fillId="2" borderId="124" xfId="11" applyFont="1" applyFill="1" applyBorder="1" applyAlignment="1">
      <alignment horizontal="left" vertical="center"/>
    </xf>
    <xf numFmtId="5" fontId="5" fillId="2" borderId="84" xfId="11" applyNumberFormat="1" applyFont="1" applyFill="1" applyBorder="1" applyAlignment="1">
      <alignment vertical="center"/>
    </xf>
    <xf numFmtId="5" fontId="5" fillId="2" borderId="127" xfId="11" applyNumberFormat="1" applyFont="1" applyFill="1" applyBorder="1" applyAlignment="1">
      <alignment vertical="center"/>
    </xf>
    <xf numFmtId="5" fontId="5" fillId="2" borderId="22" xfId="11" applyNumberFormat="1" applyFont="1" applyFill="1" applyBorder="1" applyAlignment="1">
      <alignment vertical="center"/>
    </xf>
    <xf numFmtId="5" fontId="5" fillId="2" borderId="85" xfId="11" applyNumberFormat="1" applyFont="1" applyFill="1" applyBorder="1" applyAlignment="1">
      <alignment vertical="center"/>
    </xf>
    <xf numFmtId="0" fontId="17" fillId="2" borderId="27" xfId="11" applyFont="1" applyFill="1" applyBorder="1" applyAlignment="1">
      <alignment horizontal="left" vertical="center"/>
    </xf>
    <xf numFmtId="174" fontId="5" fillId="2" borderId="0" xfId="10" applyNumberFormat="1" applyFont="1" applyFill="1" applyAlignment="1">
      <alignment vertical="center"/>
    </xf>
    <xf numFmtId="173" fontId="5" fillId="2" borderId="0" xfId="10" applyNumberFormat="1" applyFont="1" applyFill="1" applyAlignment="1">
      <alignment vertical="center"/>
    </xf>
    <xf numFmtId="0" fontId="17" fillId="2" borderId="14" xfId="11" applyFont="1" applyFill="1" applyBorder="1" applyAlignment="1">
      <alignment vertical="center" wrapText="1"/>
    </xf>
    <xf numFmtId="5" fontId="17" fillId="2" borderId="87" xfId="11" applyNumberFormat="1" applyFont="1" applyFill="1" applyBorder="1" applyAlignment="1">
      <alignment vertical="center"/>
    </xf>
    <xf numFmtId="5" fontId="17" fillId="2" borderId="128" xfId="11" applyNumberFormat="1" applyFont="1" applyFill="1" applyBorder="1" applyAlignment="1">
      <alignment vertical="center"/>
    </xf>
    <xf numFmtId="5" fontId="17" fillId="2" borderId="28" xfId="11" applyNumberFormat="1" applyFont="1" applyFill="1" applyBorder="1" applyAlignment="1">
      <alignment vertical="center"/>
    </xf>
    <xf numFmtId="5" fontId="17" fillId="2" borderId="88" xfId="11" applyNumberFormat="1" applyFont="1" applyFill="1" applyBorder="1" applyAlignment="1">
      <alignment vertical="center"/>
    </xf>
    <xf numFmtId="5" fontId="17" fillId="2" borderId="87" xfId="11" applyNumberFormat="1" applyFont="1" applyFill="1" applyBorder="1" applyAlignment="1">
      <alignment horizontal="right" vertical="center"/>
    </xf>
    <xf numFmtId="5" fontId="17" fillId="2" borderId="128" xfId="11" applyNumberFormat="1" applyFont="1" applyFill="1" applyBorder="1" applyAlignment="1">
      <alignment horizontal="right" vertical="center"/>
    </xf>
    <xf numFmtId="5" fontId="17" fillId="2" borderId="28" xfId="11" applyNumberFormat="1" applyFont="1" applyFill="1" applyBorder="1" applyAlignment="1">
      <alignment horizontal="right" vertical="center"/>
    </xf>
    <xf numFmtId="6" fontId="17" fillId="2" borderId="28" xfId="11" applyNumberFormat="1" applyFont="1" applyFill="1" applyBorder="1" applyAlignment="1">
      <alignment horizontal="right" vertical="center"/>
    </xf>
    <xf numFmtId="6" fontId="17" fillId="2" borderId="88" xfId="11" applyNumberFormat="1" applyFont="1" applyFill="1" applyBorder="1" applyAlignment="1">
      <alignment horizontal="right" vertical="center"/>
    </xf>
    <xf numFmtId="0" fontId="5" fillId="2" borderId="0" xfId="11" applyFont="1" applyFill="1" applyAlignment="1">
      <alignment horizontal="centerContinuous" vertical="center"/>
    </xf>
    <xf numFmtId="0" fontId="5" fillId="2" borderId="0" xfId="11" applyFont="1" applyFill="1" applyAlignment="1">
      <alignment horizontal="center" vertical="center"/>
    </xf>
    <xf numFmtId="0" fontId="13" fillId="0" borderId="0" xfId="0" applyFont="1"/>
    <xf numFmtId="0" fontId="13" fillId="0" borderId="0" xfId="0" applyFont="1" applyAlignment="1">
      <alignment vertical="center"/>
    </xf>
    <xf numFmtId="0" fontId="17" fillId="2" borderId="0" xfId="11" applyFont="1" applyFill="1" applyAlignment="1">
      <alignment vertical="center" wrapText="1"/>
    </xf>
    <xf numFmtId="0" fontId="6" fillId="2" borderId="0" xfId="18" applyFill="1" applyAlignment="1">
      <alignment vertical="center"/>
    </xf>
    <xf numFmtId="0" fontId="9" fillId="0" borderId="0" xfId="18" applyFont="1" applyAlignment="1">
      <alignment vertical="center"/>
    </xf>
    <xf numFmtId="177" fontId="5" fillId="2" borderId="35" xfId="14" applyNumberFormat="1" applyFont="1" applyFill="1" applyBorder="1" applyAlignment="1">
      <alignment horizontal="right" vertical="center" indent="7"/>
    </xf>
    <xf numFmtId="176" fontId="5" fillId="2" borderId="35" xfId="14" applyNumberFormat="1" applyFont="1" applyFill="1" applyBorder="1" applyAlignment="1">
      <alignment horizontal="right" vertical="center" indent="7"/>
    </xf>
    <xf numFmtId="176" fontId="5" fillId="2" borderId="34" xfId="14" applyNumberFormat="1" applyFont="1" applyFill="1" applyBorder="1" applyAlignment="1">
      <alignment horizontal="right" vertical="center" indent="7"/>
    </xf>
    <xf numFmtId="167" fontId="5" fillId="2" borderId="35" xfId="14" applyNumberFormat="1" applyFont="1" applyFill="1" applyBorder="1" applyAlignment="1">
      <alignment horizontal="right" vertical="center" indent="5"/>
    </xf>
    <xf numFmtId="184" fontId="5" fillId="2" borderId="11" xfId="14" applyNumberFormat="1" applyFont="1" applyFill="1" applyBorder="1" applyAlignment="1">
      <alignment horizontal="right" vertical="center" indent="8"/>
    </xf>
    <xf numFmtId="175" fontId="5" fillId="2" borderId="35" xfId="14" applyNumberFormat="1" applyFont="1" applyFill="1" applyBorder="1" applyAlignment="1">
      <alignment horizontal="right" vertical="center" indent="5"/>
    </xf>
    <xf numFmtId="1" fontId="5" fillId="2" borderId="11" xfId="14" applyNumberFormat="1" applyFont="1" applyFill="1" applyBorder="1" applyAlignment="1">
      <alignment horizontal="right" vertical="center" indent="10"/>
    </xf>
    <xf numFmtId="175" fontId="5" fillId="2" borderId="34" xfId="14" applyNumberFormat="1" applyFont="1" applyFill="1" applyBorder="1" applyAlignment="1">
      <alignment horizontal="right" vertical="center" indent="5"/>
    </xf>
    <xf numFmtId="1" fontId="5" fillId="2" borderId="109" xfId="14" applyNumberFormat="1" applyFont="1" applyFill="1" applyBorder="1" applyAlignment="1">
      <alignment horizontal="right" vertical="center" indent="10"/>
    </xf>
    <xf numFmtId="164" fontId="5" fillId="2" borderId="145" xfId="5" applyNumberFormat="1" applyFont="1" applyFill="1" applyBorder="1" applyAlignment="1" applyProtection="1">
      <alignment vertical="center"/>
    </xf>
    <xf numFmtId="164" fontId="5" fillId="2" borderId="32" xfId="5" applyNumberFormat="1" applyFont="1" applyFill="1" applyBorder="1" applyAlignment="1" applyProtection="1">
      <alignment vertical="center"/>
    </xf>
    <xf numFmtId="164" fontId="5" fillId="2" borderId="46" xfId="5" applyNumberFormat="1" applyFont="1" applyFill="1" applyBorder="1" applyAlignment="1" applyProtection="1">
      <alignment vertical="center"/>
    </xf>
    <xf numFmtId="164" fontId="5" fillId="2" borderId="144" xfId="5" applyNumberFormat="1" applyFont="1" applyFill="1" applyBorder="1" applyAlignment="1" applyProtection="1">
      <alignment vertical="center"/>
    </xf>
    <xf numFmtId="164" fontId="5" fillId="2" borderId="7" xfId="5" applyNumberFormat="1" applyFont="1" applyFill="1" applyBorder="1" applyAlignment="1" applyProtection="1">
      <alignment vertical="center"/>
    </xf>
    <xf numFmtId="164" fontId="5" fillId="2" borderId="6" xfId="5" applyNumberFormat="1" applyFont="1" applyFill="1" applyBorder="1" applyAlignment="1" applyProtection="1">
      <alignment vertical="center"/>
    </xf>
    <xf numFmtId="0" fontId="5" fillId="2" borderId="145" xfId="18" applyFont="1" applyFill="1" applyBorder="1" applyAlignment="1">
      <alignment vertical="center"/>
    </xf>
    <xf numFmtId="0" fontId="5" fillId="2" borderId="144" xfId="18" applyFont="1" applyFill="1" applyBorder="1" applyAlignment="1">
      <alignment vertical="center"/>
    </xf>
    <xf numFmtId="0" fontId="5" fillId="0" borderId="0" xfId="15" applyNumberFormat="1" applyFont="1" applyAlignment="1">
      <alignment vertical="center"/>
    </xf>
    <xf numFmtId="0" fontId="5" fillId="2" borderId="51" xfId="15" applyNumberFormat="1" applyFont="1" applyFill="1" applyBorder="1" applyAlignment="1">
      <alignment vertical="center"/>
    </xf>
    <xf numFmtId="0" fontId="5" fillId="2" borderId="69" xfId="15" applyNumberFormat="1" applyFont="1" applyFill="1" applyBorder="1" applyAlignment="1">
      <alignment horizontal="center" vertical="center" wrapText="1"/>
    </xf>
    <xf numFmtId="0" fontId="5" fillId="2" borderId="70" xfId="15" applyNumberFormat="1" applyFont="1" applyFill="1" applyBorder="1" applyAlignment="1">
      <alignment horizontal="center" vertical="center" wrapText="1"/>
    </xf>
    <xf numFmtId="0" fontId="17" fillId="2" borderId="53" xfId="15" applyNumberFormat="1" applyFont="1" applyFill="1" applyBorder="1" applyAlignment="1">
      <alignment horizontal="left" vertical="center"/>
    </xf>
    <xf numFmtId="2" fontId="5" fillId="2" borderId="35" xfId="15" applyNumberFormat="1" applyFont="1" applyFill="1" applyBorder="1" applyAlignment="1">
      <alignment vertical="center"/>
    </xf>
    <xf numFmtId="2" fontId="5" fillId="2" borderId="52" xfId="15" applyNumberFormat="1" applyFont="1" applyFill="1" applyBorder="1" applyAlignment="1">
      <alignment vertical="center"/>
    </xf>
    <xf numFmtId="0" fontId="5" fillId="2" borderId="53" xfId="15" applyNumberFormat="1" applyFont="1" applyFill="1" applyBorder="1" applyAlignment="1">
      <alignment vertical="center"/>
    </xf>
    <xf numFmtId="172" fontId="5" fillId="2" borderId="52" xfId="15" applyNumberFormat="1" applyFont="1" applyFill="1" applyBorder="1" applyAlignment="1">
      <alignment horizontal="right" vertical="center" indent="1"/>
    </xf>
    <xf numFmtId="0" fontId="11" fillId="0" borderId="0" xfId="15" applyNumberFormat="1" applyFont="1" applyAlignment="1">
      <alignment vertical="center" wrapText="1"/>
    </xf>
    <xf numFmtId="172" fontId="5" fillId="0" borderId="0" xfId="15" applyNumberFormat="1" applyFont="1" applyAlignment="1">
      <alignment vertical="center"/>
    </xf>
    <xf numFmtId="0" fontId="5" fillId="2" borderId="71" xfId="15" applyNumberFormat="1" applyFont="1" applyFill="1" applyBorder="1" applyAlignment="1">
      <alignment vertical="center"/>
    </xf>
    <xf numFmtId="172" fontId="5" fillId="2" borderId="44" xfId="15" applyNumberFormat="1" applyFont="1" applyFill="1" applyBorder="1" applyAlignment="1">
      <alignment horizontal="right" vertical="center" indent="1"/>
    </xf>
    <xf numFmtId="172" fontId="5" fillId="2" borderId="72" xfId="15" applyNumberFormat="1" applyFont="1" applyFill="1" applyBorder="1" applyAlignment="1">
      <alignment horizontal="right" vertical="center" indent="1"/>
    </xf>
    <xf numFmtId="0" fontId="17" fillId="2" borderId="53" xfId="15" applyNumberFormat="1" applyFont="1" applyFill="1" applyBorder="1" applyAlignment="1">
      <alignment vertical="center"/>
    </xf>
    <xf numFmtId="0" fontId="5" fillId="2" borderId="64" xfId="15" applyNumberFormat="1" applyFont="1" applyFill="1" applyBorder="1" applyAlignment="1">
      <alignment vertical="center"/>
    </xf>
    <xf numFmtId="172" fontId="5" fillId="2" borderId="36" xfId="15" applyNumberFormat="1" applyFont="1" applyFill="1" applyBorder="1" applyAlignment="1">
      <alignment horizontal="right" vertical="center" indent="1"/>
    </xf>
    <xf numFmtId="172" fontId="5" fillId="0" borderId="35" xfId="15" applyNumberFormat="1" applyFont="1" applyBorder="1" applyAlignment="1">
      <alignment horizontal="right" vertical="center" indent="1"/>
    </xf>
    <xf numFmtId="0" fontId="5" fillId="2" borderId="53" xfId="15" applyNumberFormat="1" applyFont="1" applyFill="1" applyBorder="1" applyAlignment="1">
      <alignment horizontal="left" vertical="center"/>
    </xf>
    <xf numFmtId="0" fontId="5" fillId="2" borderId="0" xfId="15" applyNumberFormat="1" applyFont="1" applyFill="1" applyAlignment="1">
      <alignment vertical="center"/>
    </xf>
    <xf numFmtId="172" fontId="5" fillId="2" borderId="0" xfId="15" applyNumberFormat="1" applyFont="1" applyFill="1" applyAlignment="1">
      <alignment horizontal="right" vertical="center" indent="1"/>
    </xf>
    <xf numFmtId="0" fontId="11" fillId="0" borderId="0" xfId="6" applyFont="1" applyAlignment="1">
      <alignment horizontal="center" vertical="top"/>
    </xf>
    <xf numFmtId="2" fontId="17" fillId="2" borderId="59" xfId="4" applyNumberFormat="1" applyFont="1" applyFill="1" applyBorder="1" applyAlignment="1">
      <alignment horizontal="center" vertical="center" wrapText="1"/>
    </xf>
    <xf numFmtId="2" fontId="17" fillId="2" borderId="58" xfId="4" applyNumberFormat="1" applyFont="1" applyFill="1" applyBorder="1" applyAlignment="1">
      <alignment horizontal="center" vertical="center" wrapText="1"/>
    </xf>
    <xf numFmtId="2" fontId="17" fillId="2" borderId="67" xfId="4" applyNumberFormat="1" applyFont="1" applyFill="1" applyBorder="1" applyAlignment="1">
      <alignment horizontal="center" vertical="center" wrapText="1"/>
    </xf>
    <xf numFmtId="5" fontId="5" fillId="2" borderId="11" xfId="18" applyNumberFormat="1" applyFont="1" applyFill="1" applyBorder="1" applyAlignment="1">
      <alignment vertical="center"/>
    </xf>
    <xf numFmtId="185" fontId="5" fillId="2" borderId="57" xfId="14" applyNumberFormat="1" applyFont="1" applyFill="1" applyBorder="1" applyAlignment="1">
      <alignment horizontal="right" vertical="center"/>
    </xf>
    <xf numFmtId="186" fontId="5" fillId="2" borderId="0" xfId="14" applyNumberFormat="1" applyFont="1" applyFill="1" applyBorder="1" applyAlignment="1">
      <alignment horizontal="right" vertical="center"/>
    </xf>
    <xf numFmtId="186" fontId="5" fillId="2" borderId="5" xfId="14" applyNumberFormat="1" applyFont="1" applyFill="1" applyBorder="1" applyAlignment="1">
      <alignment horizontal="right" vertical="center"/>
    </xf>
    <xf numFmtId="186" fontId="5" fillId="2" borderId="4" xfId="14" applyNumberFormat="1" applyFont="1" applyFill="1" applyBorder="1" applyAlignment="1">
      <alignment horizontal="right" vertical="center"/>
    </xf>
    <xf numFmtId="185" fontId="5" fillId="2" borderId="0" xfId="14" applyNumberFormat="1" applyFont="1" applyFill="1" applyBorder="1" applyAlignment="1">
      <alignment horizontal="right" vertical="center"/>
    </xf>
    <xf numFmtId="187" fontId="5" fillId="2" borderId="0" xfId="14" applyNumberFormat="1" applyFont="1" applyFill="1" applyBorder="1" applyAlignment="1">
      <alignment horizontal="right" vertical="center"/>
    </xf>
    <xf numFmtId="188" fontId="5" fillId="2" borderId="57" xfId="14" applyNumberFormat="1" applyFont="1" applyFill="1" applyBorder="1" applyAlignment="1">
      <alignment horizontal="right" vertical="center"/>
    </xf>
    <xf numFmtId="189" fontId="5" fillId="2" borderId="0" xfId="14" applyNumberFormat="1" applyFont="1" applyFill="1" applyBorder="1" applyAlignment="1">
      <alignment horizontal="right" vertical="center"/>
    </xf>
    <xf numFmtId="189" fontId="5" fillId="2" borderId="5" xfId="14" applyNumberFormat="1" applyFont="1" applyFill="1" applyBorder="1" applyAlignment="1">
      <alignment horizontal="right" vertical="center"/>
    </xf>
    <xf numFmtId="189" fontId="5" fillId="2" borderId="4" xfId="14" applyNumberFormat="1" applyFont="1" applyFill="1" applyBorder="1" applyAlignment="1">
      <alignment horizontal="right" vertical="center"/>
    </xf>
    <xf numFmtId="188" fontId="5" fillId="2" borderId="146" xfId="14" applyNumberFormat="1" applyFont="1" applyFill="1" applyBorder="1" applyAlignment="1">
      <alignment horizontal="right" vertical="center"/>
    </xf>
    <xf numFmtId="189" fontId="5" fillId="2" borderId="52" xfId="14" applyNumberFormat="1" applyFont="1" applyFill="1" applyBorder="1" applyAlignment="1">
      <alignment horizontal="right" vertical="center"/>
    </xf>
    <xf numFmtId="189" fontId="5" fillId="2" borderId="65" xfId="14" applyNumberFormat="1" applyFont="1" applyFill="1" applyBorder="1" applyAlignment="1">
      <alignment horizontal="right" vertical="center"/>
    </xf>
    <xf numFmtId="189" fontId="5" fillId="2" borderId="55" xfId="14" applyNumberFormat="1" applyFont="1" applyFill="1" applyBorder="1" applyAlignment="1">
      <alignment horizontal="right" vertical="center"/>
    </xf>
    <xf numFmtId="190" fontId="5" fillId="2" borderId="0" xfId="14" applyNumberFormat="1" applyFont="1" applyFill="1" applyBorder="1" applyAlignment="1">
      <alignment horizontal="right" vertical="center"/>
    </xf>
    <xf numFmtId="190" fontId="5" fillId="2" borderId="5" xfId="14" applyNumberFormat="1" applyFont="1" applyFill="1" applyBorder="1" applyAlignment="1">
      <alignment horizontal="right" vertical="center"/>
    </xf>
    <xf numFmtId="190" fontId="5" fillId="2" borderId="4" xfId="14" applyNumberFormat="1" applyFont="1" applyFill="1" applyBorder="1" applyAlignment="1">
      <alignment horizontal="right" vertical="center"/>
    </xf>
    <xf numFmtId="191" fontId="5" fillId="2" borderId="57" xfId="14" applyNumberFormat="1" applyFont="1" applyFill="1" applyBorder="1" applyAlignment="1">
      <alignment horizontal="right" vertical="center"/>
    </xf>
    <xf numFmtId="0" fontId="15" fillId="0" borderId="0" xfId="0" applyFont="1" applyAlignment="1">
      <alignment horizontal="center" vertical="top"/>
    </xf>
    <xf numFmtId="0" fontId="15" fillId="3" borderId="0" xfId="0" applyFont="1" applyFill="1" applyAlignment="1">
      <alignment horizontal="right" vertical="top" wrapText="1"/>
    </xf>
    <xf numFmtId="0" fontId="15" fillId="3" borderId="0" xfId="0" applyFont="1" applyFill="1" applyAlignment="1">
      <alignment vertical="top" wrapText="1"/>
    </xf>
    <xf numFmtId="0" fontId="5" fillId="0" borderId="0" xfId="11" applyFont="1" applyAlignment="1">
      <alignment vertical="top"/>
    </xf>
    <xf numFmtId="0" fontId="13" fillId="0" borderId="0" xfId="0" applyFont="1" applyAlignment="1">
      <alignment vertical="top"/>
    </xf>
    <xf numFmtId="0" fontId="15" fillId="0" borderId="0" xfId="0" applyFont="1" applyAlignment="1">
      <alignment horizontal="center" vertical="top" wrapText="1"/>
    </xf>
    <xf numFmtId="0" fontId="13" fillId="0" borderId="0" xfId="0" applyFont="1" applyAlignment="1">
      <alignment wrapText="1"/>
    </xf>
    <xf numFmtId="0" fontId="13" fillId="0" borderId="0" xfId="0" applyFont="1" applyAlignment="1">
      <alignment vertical="top" wrapText="1"/>
    </xf>
    <xf numFmtId="0" fontId="13" fillId="3" borderId="0" xfId="0" applyFont="1" applyFill="1" applyAlignment="1">
      <alignment vertical="top" wrapText="1"/>
    </xf>
    <xf numFmtId="0" fontId="16" fillId="3" borderId="0" xfId="0" applyFont="1" applyFill="1" applyAlignment="1">
      <alignment vertical="top" wrapText="1"/>
    </xf>
    <xf numFmtId="0" fontId="15" fillId="2" borderId="0" xfId="0" applyFont="1" applyFill="1" applyAlignment="1">
      <alignment horizontal="center" vertical="top"/>
    </xf>
    <xf numFmtId="0" fontId="13" fillId="2" borderId="0" xfId="0" applyFont="1" applyFill="1" applyAlignment="1">
      <alignment vertical="top"/>
    </xf>
    <xf numFmtId="0" fontId="13" fillId="2" borderId="0" xfId="0" applyFont="1" applyFill="1" applyAlignment="1">
      <alignment horizontal="center" vertical="top"/>
    </xf>
    <xf numFmtId="37" fontId="17" fillId="2" borderId="118" xfId="6" applyNumberFormat="1" applyFont="1" applyFill="1" applyBorder="1" applyAlignment="1">
      <alignment vertical="center"/>
    </xf>
    <xf numFmtId="37" fontId="17" fillId="2" borderId="18" xfId="6" applyNumberFormat="1" applyFont="1" applyFill="1" applyBorder="1" applyAlignment="1">
      <alignment vertical="center"/>
    </xf>
    <xf numFmtId="37" fontId="17" fillId="2" borderId="19" xfId="6" applyNumberFormat="1" applyFont="1" applyFill="1" applyBorder="1" applyAlignment="1">
      <alignment vertical="center"/>
    </xf>
    <xf numFmtId="37" fontId="17" fillId="2" borderId="19" xfId="5" applyNumberFormat="1" applyFont="1" applyFill="1" applyBorder="1" applyAlignment="1">
      <alignment vertical="center"/>
    </xf>
    <xf numFmtId="37" fontId="17" fillId="2" borderId="137" xfId="5" applyNumberFormat="1" applyFont="1" applyFill="1" applyBorder="1" applyAlignment="1">
      <alignment vertical="center"/>
    </xf>
    <xf numFmtId="0" fontId="17" fillId="2" borderId="0" xfId="6" applyFont="1" applyFill="1" applyAlignment="1">
      <alignment vertical="center"/>
    </xf>
    <xf numFmtId="9" fontId="17" fillId="2" borderId="0" xfId="6" applyNumberFormat="1" applyFont="1" applyFill="1" applyAlignment="1">
      <alignment vertical="center"/>
    </xf>
    <xf numFmtId="37" fontId="17" fillId="2" borderId="19" xfId="5" applyNumberFormat="1" applyFont="1" applyFill="1" applyBorder="1" applyAlignment="1" applyProtection="1">
      <alignment vertical="center"/>
    </xf>
    <xf numFmtId="37" fontId="17" fillId="2" borderId="137" xfId="5" applyNumberFormat="1" applyFont="1" applyFill="1" applyBorder="1" applyAlignment="1" applyProtection="1">
      <alignment vertical="center"/>
    </xf>
    <xf numFmtId="3" fontId="5" fillId="4" borderId="0" xfId="0" applyNumberFormat="1" applyFont="1" applyFill="1" applyAlignment="1">
      <alignment horizontal="right" vertical="center" indent="3"/>
    </xf>
    <xf numFmtId="3" fontId="5" fillId="4" borderId="39" xfId="0" applyNumberFormat="1" applyFont="1" applyFill="1" applyBorder="1" applyAlignment="1">
      <alignment horizontal="right" vertical="center" indent="3"/>
    </xf>
    <xf numFmtId="3" fontId="5" fillId="4" borderId="11" xfId="0" applyNumberFormat="1" applyFont="1" applyFill="1" applyBorder="1" applyAlignment="1">
      <alignment horizontal="right" vertical="center" indent="3"/>
    </xf>
    <xf numFmtId="3" fontId="5" fillId="4" borderId="4" xfId="0" applyNumberFormat="1" applyFont="1" applyFill="1" applyBorder="1" applyAlignment="1">
      <alignment horizontal="right" vertical="center" indent="3"/>
    </xf>
    <xf numFmtId="3" fontId="5" fillId="4" borderId="50" xfId="0" applyNumberFormat="1" applyFont="1" applyFill="1" applyBorder="1" applyAlignment="1">
      <alignment horizontal="right" vertical="center" indent="3"/>
    </xf>
    <xf numFmtId="3" fontId="5" fillId="4" borderId="12" xfId="0" applyNumberFormat="1" applyFont="1" applyFill="1" applyBorder="1" applyAlignment="1">
      <alignment horizontal="right" vertical="center" indent="3"/>
    </xf>
    <xf numFmtId="192" fontId="5" fillId="4" borderId="15" xfId="0" applyNumberFormat="1" applyFont="1" applyFill="1" applyBorder="1" applyAlignment="1">
      <alignment horizontal="right" vertical="center" indent="3"/>
    </xf>
    <xf numFmtId="192" fontId="5" fillId="4" borderId="17" xfId="0" applyNumberFormat="1" applyFont="1" applyFill="1" applyBorder="1" applyAlignment="1">
      <alignment horizontal="right" vertical="center" indent="3"/>
    </xf>
    <xf numFmtId="0" fontId="5" fillId="4" borderId="0" xfId="0" applyFont="1" applyFill="1" applyAlignment="1">
      <alignment vertical="center"/>
    </xf>
    <xf numFmtId="0" fontId="5" fillId="0" borderId="0" xfId="0" applyFont="1" applyAlignment="1">
      <alignment vertical="center"/>
    </xf>
    <xf numFmtId="0" fontId="17" fillId="4" borderId="66" xfId="0" applyFont="1" applyFill="1" applyBorder="1" applyAlignment="1">
      <alignment horizontal="center" vertical="center"/>
    </xf>
    <xf numFmtId="0" fontId="17" fillId="4" borderId="59" xfId="0" applyFont="1" applyFill="1" applyBorder="1" applyAlignment="1">
      <alignment horizontal="center" vertical="center" wrapText="1"/>
    </xf>
    <xf numFmtId="0" fontId="17" fillId="4" borderId="58" xfId="0" applyFont="1" applyFill="1" applyBorder="1" applyAlignment="1">
      <alignment horizontal="center" vertical="center" wrapText="1"/>
    </xf>
    <xf numFmtId="0" fontId="17" fillId="4" borderId="63" xfId="0" applyFont="1" applyFill="1" applyBorder="1" applyAlignment="1">
      <alignment horizontal="center" vertical="center" wrapText="1"/>
    </xf>
    <xf numFmtId="0" fontId="5" fillId="4" borderId="53" xfId="0" applyFont="1" applyFill="1" applyBorder="1" applyAlignment="1">
      <alignment horizontal="center" vertical="center"/>
    </xf>
    <xf numFmtId="0" fontId="5" fillId="0" borderId="56" xfId="0" applyFont="1" applyBorder="1" applyAlignment="1">
      <alignment horizontal="center" vertical="center"/>
    </xf>
    <xf numFmtId="0" fontId="5" fillId="0" borderId="0" xfId="0" applyFont="1" applyAlignment="1">
      <alignment horizontal="center" vertical="center"/>
    </xf>
    <xf numFmtId="0" fontId="7" fillId="4" borderId="0" xfId="0" applyFont="1" applyFill="1" applyAlignment="1">
      <alignment vertical="center"/>
    </xf>
    <xf numFmtId="0" fontId="5" fillId="4" borderId="0" xfId="0" applyFont="1" applyFill="1" applyAlignment="1">
      <alignment vertical="center" wrapText="1"/>
    </xf>
    <xf numFmtId="0" fontId="5" fillId="0" borderId="0" xfId="0" applyFont="1" applyAlignment="1">
      <alignment vertical="center" wrapText="1"/>
    </xf>
    <xf numFmtId="0" fontId="5" fillId="4" borderId="0" xfId="0" applyFont="1" applyFill="1" applyAlignment="1">
      <alignment horizontal="center" vertical="center"/>
    </xf>
    <xf numFmtId="2" fontId="5" fillId="0" borderId="0" xfId="4" applyNumberFormat="1" applyFont="1" applyAlignment="1">
      <alignment vertical="center"/>
    </xf>
    <xf numFmtId="2" fontId="17" fillId="2" borderId="0" xfId="4" applyNumberFormat="1" applyFont="1" applyFill="1" applyAlignment="1">
      <alignment horizontal="center" vertical="center" wrapText="1"/>
    </xf>
    <xf numFmtId="2" fontId="5" fillId="2" borderId="0" xfId="1" quotePrefix="1" applyNumberFormat="1" applyFont="1" applyFill="1" applyAlignment="1">
      <alignment horizontal="left" vertical="center"/>
    </xf>
    <xf numFmtId="2" fontId="5" fillId="2" borderId="0" xfId="4" applyNumberFormat="1" applyFont="1" applyFill="1" applyAlignment="1">
      <alignment vertical="center"/>
    </xf>
    <xf numFmtId="2" fontId="5" fillId="0" borderId="0" xfId="4" applyNumberFormat="1" applyFont="1" applyAlignment="1">
      <alignment vertical="center" wrapText="1"/>
    </xf>
    <xf numFmtId="193" fontId="5" fillId="4" borderId="36" xfId="0" applyNumberFormat="1" applyFont="1" applyFill="1" applyBorder="1" applyAlignment="1">
      <alignment vertical="center"/>
    </xf>
    <xf numFmtId="194" fontId="5" fillId="4" borderId="35" xfId="0" applyNumberFormat="1" applyFont="1" applyFill="1" applyBorder="1" applyAlignment="1">
      <alignment vertical="center"/>
    </xf>
    <xf numFmtId="194" fontId="5" fillId="4" borderId="33" xfId="0" applyNumberFormat="1" applyFont="1" applyFill="1" applyBorder="1" applyAlignment="1">
      <alignment vertical="center"/>
    </xf>
    <xf numFmtId="192" fontId="5" fillId="4" borderId="13" xfId="0" applyNumberFormat="1" applyFont="1" applyFill="1" applyBorder="1" applyAlignment="1">
      <alignment horizontal="right" vertical="center" indent="3"/>
    </xf>
    <xf numFmtId="192" fontId="5" fillId="4" borderId="5" xfId="0" applyNumberFormat="1" applyFont="1" applyFill="1" applyBorder="1" applyAlignment="1">
      <alignment horizontal="right" vertical="center" indent="3"/>
    </xf>
    <xf numFmtId="192" fontId="5" fillId="4" borderId="40" xfId="0" applyNumberFormat="1" applyFont="1" applyFill="1" applyBorder="1" applyAlignment="1">
      <alignment horizontal="right" vertical="center" indent="3"/>
    </xf>
    <xf numFmtId="0" fontId="17" fillId="2" borderId="0" xfId="15" applyNumberFormat="1" applyFont="1" applyFill="1" applyAlignment="1">
      <alignment horizontal="center" vertical="center"/>
    </xf>
    <xf numFmtId="0" fontId="5" fillId="2" borderId="0" xfId="15" applyNumberFormat="1" applyFont="1" applyFill="1" applyAlignment="1">
      <alignment horizontal="left" vertical="top" wrapText="1"/>
    </xf>
    <xf numFmtId="0" fontId="5" fillId="0" borderId="0" xfId="1" applyFont="1" applyAlignment="1">
      <alignment horizontal="center" vertical="center"/>
    </xf>
    <xf numFmtId="0" fontId="11" fillId="0" borderId="0" xfId="1" applyFont="1" applyAlignment="1">
      <alignment horizontal="center" vertical="center"/>
    </xf>
    <xf numFmtId="0" fontId="5" fillId="2" borderId="0" xfId="1" applyFont="1" applyFill="1" applyAlignment="1">
      <alignment horizontal="left" vertical="center" wrapText="1"/>
    </xf>
    <xf numFmtId="0" fontId="5" fillId="0" borderId="0" xfId="1" applyFont="1" applyAlignment="1">
      <alignment horizontal="center" vertical="top"/>
    </xf>
    <xf numFmtId="182" fontId="5" fillId="2" borderId="0" xfId="1" applyNumberFormat="1" applyFont="1" applyFill="1" applyAlignment="1">
      <alignment horizontal="center" vertical="center"/>
    </xf>
    <xf numFmtId="0" fontId="5" fillId="2" borderId="0" xfId="1" applyFont="1" applyFill="1" applyAlignment="1">
      <alignment horizontal="center" vertical="center"/>
    </xf>
    <xf numFmtId="0" fontId="5" fillId="2" borderId="1" xfId="1" applyFont="1" applyFill="1" applyBorder="1" applyAlignment="1">
      <alignment horizontal="center" vertical="center"/>
    </xf>
    <xf numFmtId="0" fontId="5" fillId="2" borderId="4" xfId="1" applyFont="1" applyFill="1" applyBorder="1" applyAlignment="1">
      <alignment horizontal="center" vertical="center"/>
    </xf>
    <xf numFmtId="2" fontId="5" fillId="0" borderId="0" xfId="1" applyNumberFormat="1" applyFont="1" applyAlignment="1">
      <alignment horizontal="center" vertical="center"/>
    </xf>
    <xf numFmtId="0" fontId="17" fillId="2" borderId="14" xfId="1" applyFont="1" applyFill="1" applyBorder="1" applyAlignment="1">
      <alignment horizontal="center" vertical="center"/>
    </xf>
    <xf numFmtId="0" fontId="17" fillId="2" borderId="0" xfId="1" applyFont="1" applyFill="1" applyAlignment="1">
      <alignment horizontal="center" vertical="center"/>
    </xf>
    <xf numFmtId="0" fontId="5" fillId="0" borderId="53" xfId="15" applyNumberFormat="1" applyFont="1" applyBorder="1" applyAlignment="1">
      <alignment vertical="center"/>
    </xf>
    <xf numFmtId="0" fontId="5" fillId="2" borderId="149" xfId="15" applyNumberFormat="1" applyFont="1" applyFill="1" applyBorder="1" applyAlignment="1">
      <alignment vertical="center"/>
    </xf>
    <xf numFmtId="165" fontId="5" fillId="2" borderId="34" xfId="10" applyNumberFormat="1" applyFont="1" applyFill="1" applyBorder="1" applyAlignment="1" applyProtection="1">
      <alignment horizontal="right" vertical="center" indent="1"/>
    </xf>
    <xf numFmtId="172" fontId="5" fillId="2" borderId="150" xfId="15" applyNumberFormat="1" applyFont="1" applyFill="1" applyBorder="1" applyAlignment="1">
      <alignment horizontal="right" vertical="center" indent="1"/>
    </xf>
    <xf numFmtId="173" fontId="5" fillId="2" borderId="0" xfId="15" applyNumberFormat="1" applyFont="1" applyFill="1" applyAlignment="1">
      <alignment horizontal="left" vertical="top"/>
    </xf>
    <xf numFmtId="172" fontId="5" fillId="2" borderId="0" xfId="15" applyNumberFormat="1" applyFont="1" applyFill="1" applyAlignment="1">
      <alignment horizontal="left" vertical="top"/>
    </xf>
    <xf numFmtId="165" fontId="5" fillId="0" borderId="0" xfId="15" applyNumberFormat="1" applyFont="1" applyAlignment="1">
      <alignment vertical="center"/>
    </xf>
    <xf numFmtId="167" fontId="5" fillId="2" borderId="57" xfId="14" applyNumberFormat="1" applyFont="1" applyFill="1" applyBorder="1" applyAlignment="1">
      <alignment horizontal="right"/>
    </xf>
    <xf numFmtId="195" fontId="5" fillId="4" borderId="0" xfId="0" applyNumberFormat="1" applyFont="1" applyFill="1" applyAlignment="1">
      <alignment horizontal="right" vertical="center"/>
    </xf>
    <xf numFmtId="195" fontId="5" fillId="4" borderId="68" xfId="0" applyNumberFormat="1" applyFont="1" applyFill="1" applyBorder="1" applyAlignment="1">
      <alignment horizontal="right" vertical="center"/>
    </xf>
    <xf numFmtId="195" fontId="5" fillId="4" borderId="57" xfId="0" applyNumberFormat="1" applyFont="1" applyFill="1" applyBorder="1" applyAlignment="1">
      <alignment horizontal="right" vertical="center"/>
    </xf>
    <xf numFmtId="196" fontId="5" fillId="4" borderId="0" xfId="0" applyNumberFormat="1" applyFont="1" applyFill="1" applyAlignment="1">
      <alignment horizontal="right" vertical="center"/>
    </xf>
    <xf numFmtId="196" fontId="5" fillId="4" borderId="60" xfId="0" applyNumberFormat="1" applyFont="1" applyFill="1" applyBorder="1" applyAlignment="1">
      <alignment horizontal="right" vertical="center"/>
    </xf>
    <xf numFmtId="192" fontId="5" fillId="4" borderId="49" xfId="0" applyNumberFormat="1" applyFont="1" applyFill="1" applyBorder="1" applyAlignment="1">
      <alignment horizontal="right" vertical="center" indent="3"/>
    </xf>
    <xf numFmtId="193" fontId="5" fillId="4" borderId="147" xfId="0" applyNumberFormat="1" applyFont="1" applyFill="1" applyBorder="1" applyAlignment="1">
      <alignment vertical="center"/>
    </xf>
    <xf numFmtId="0" fontId="17" fillId="2" borderId="148" xfId="6" applyFont="1" applyFill="1" applyBorder="1" applyAlignment="1">
      <alignment horizontal="left" vertical="center"/>
    </xf>
    <xf numFmtId="0" fontId="5" fillId="2" borderId="148" xfId="6" applyFont="1" applyFill="1" applyBorder="1" applyAlignment="1">
      <alignment horizontal="left" vertical="center"/>
    </xf>
    <xf numFmtId="0" fontId="5" fillId="2" borderId="11" xfId="6" applyFont="1" applyFill="1" applyBorder="1" applyAlignment="1">
      <alignment horizontal="left" vertical="center"/>
    </xf>
    <xf numFmtId="0" fontId="17" fillId="2" borderId="153" xfId="11" applyFont="1" applyFill="1" applyBorder="1" applyAlignment="1">
      <alignment horizontal="left" vertical="center"/>
    </xf>
    <xf numFmtId="0" fontId="17" fillId="2" borderId="83" xfId="6" applyFont="1" applyFill="1" applyBorder="1" applyAlignment="1">
      <alignment horizontal="left" vertical="center"/>
    </xf>
    <xf numFmtId="0" fontId="17" fillId="2" borderId="73" xfId="6" applyFont="1" applyFill="1" applyBorder="1" applyAlignment="1">
      <alignment horizontal="center" vertical="center"/>
    </xf>
    <xf numFmtId="0" fontId="17" fillId="2" borderId="74" xfId="6" applyFont="1" applyFill="1" applyBorder="1" applyAlignment="1">
      <alignment horizontal="center" vertical="center"/>
    </xf>
    <xf numFmtId="0" fontId="17" fillId="2" borderId="154" xfId="6" applyFont="1" applyFill="1" applyBorder="1" applyAlignment="1">
      <alignment horizontal="center" vertical="center"/>
    </xf>
    <xf numFmtId="0" fontId="17" fillId="2" borderId="14" xfId="6" applyFont="1" applyFill="1" applyBorder="1" applyAlignment="1">
      <alignment horizontal="center" vertical="center"/>
    </xf>
    <xf numFmtId="0" fontId="17" fillId="2" borderId="88" xfId="6" applyFont="1" applyFill="1" applyBorder="1" applyAlignment="1">
      <alignment horizontal="center" vertical="center"/>
    </xf>
    <xf numFmtId="0" fontId="5" fillId="0" borderId="0" xfId="1" applyFont="1" applyAlignment="1">
      <alignment vertical="center"/>
    </xf>
    <xf numFmtId="0" fontId="17" fillId="2" borderId="29" xfId="1" applyFont="1" applyFill="1" applyBorder="1" applyAlignment="1">
      <alignment horizontal="center" vertical="center" wrapText="1"/>
    </xf>
    <xf numFmtId="0" fontId="17" fillId="2" borderId="40" xfId="1" applyFont="1" applyFill="1" applyBorder="1" applyAlignment="1">
      <alignment horizontal="center" vertical="center" wrapText="1"/>
    </xf>
    <xf numFmtId="0" fontId="17" fillId="2" borderId="36" xfId="1" applyFont="1" applyFill="1" applyBorder="1" applyAlignment="1">
      <alignment horizontal="center" vertical="center" wrapText="1"/>
    </xf>
    <xf numFmtId="0" fontId="17" fillId="2" borderId="5" xfId="1" applyFont="1" applyFill="1" applyBorder="1" applyAlignment="1">
      <alignment horizontal="center" vertical="center" wrapText="1"/>
    </xf>
    <xf numFmtId="0" fontId="5" fillId="2" borderId="37" xfId="1" applyFont="1" applyFill="1" applyBorder="1" applyAlignment="1">
      <alignment horizontal="left" vertical="center" indent="1"/>
    </xf>
    <xf numFmtId="193" fontId="5" fillId="4" borderId="36" xfId="0" applyNumberFormat="1" applyFont="1" applyFill="1" applyBorder="1" applyAlignment="1">
      <alignment horizontal="right" vertical="center"/>
    </xf>
    <xf numFmtId="0" fontId="5" fillId="2" borderId="3" xfId="1" applyFont="1" applyFill="1" applyBorder="1" applyAlignment="1">
      <alignment horizontal="left" vertical="center" indent="1"/>
    </xf>
    <xf numFmtId="0" fontId="5" fillId="2" borderId="30" xfId="1" applyFont="1" applyFill="1" applyBorder="1" applyAlignment="1">
      <alignment horizontal="left" vertical="center" indent="1"/>
    </xf>
    <xf numFmtId="0" fontId="5" fillId="2" borderId="2" xfId="1" applyFont="1" applyFill="1" applyBorder="1" applyAlignment="1">
      <alignment horizontal="left" vertical="center" indent="1"/>
    </xf>
    <xf numFmtId="0" fontId="5" fillId="2" borderId="0" xfId="1" applyFont="1" applyFill="1" applyAlignment="1">
      <alignment vertical="center"/>
    </xf>
    <xf numFmtId="0" fontId="5" fillId="0" borderId="0" xfId="1" applyFont="1" applyAlignment="1">
      <alignment vertical="top"/>
    </xf>
    <xf numFmtId="0" fontId="5" fillId="0" borderId="0" xfId="2" applyFont="1" applyAlignment="1">
      <alignment vertical="center"/>
    </xf>
    <xf numFmtId="0" fontId="5" fillId="0" borderId="0" xfId="2" applyFont="1" applyAlignment="1">
      <alignment horizontal="center" vertical="center"/>
    </xf>
    <xf numFmtId="0" fontId="5" fillId="0" borderId="0" xfId="2" applyFont="1" applyAlignment="1">
      <alignment horizontal="right" vertical="center"/>
    </xf>
    <xf numFmtId="0" fontId="11" fillId="0" borderId="0" xfId="2" applyFont="1" applyAlignment="1">
      <alignment horizontal="center" vertical="center"/>
    </xf>
    <xf numFmtId="172" fontId="5" fillId="0" borderId="0" xfId="1" applyNumberFormat="1" applyFont="1" applyAlignment="1">
      <alignment vertical="center"/>
    </xf>
    <xf numFmtId="0" fontId="24" fillId="0" borderId="0" xfId="20" applyFont="1"/>
    <xf numFmtId="0" fontId="23" fillId="0" borderId="0" xfId="20"/>
    <xf numFmtId="0" fontId="9" fillId="2" borderId="45" xfId="20" applyFont="1" applyFill="1" applyBorder="1"/>
    <xf numFmtId="3" fontId="9" fillId="2" borderId="39" xfId="20" applyNumberFormat="1" applyFont="1" applyFill="1" applyBorder="1" applyAlignment="1">
      <alignment horizontal="center"/>
    </xf>
    <xf numFmtId="0" fontId="9" fillId="2" borderId="39" xfId="20" applyFont="1" applyFill="1" applyBorder="1" applyAlignment="1">
      <alignment horizontal="center"/>
    </xf>
    <xf numFmtId="3" fontId="9" fillId="2" borderId="11" xfId="20" applyNumberFormat="1" applyFont="1" applyFill="1" applyBorder="1" applyAlignment="1">
      <alignment horizontal="center"/>
    </xf>
    <xf numFmtId="3" fontId="23" fillId="0" borderId="0" xfId="20" applyNumberFormat="1"/>
    <xf numFmtId="0" fontId="9" fillId="2" borderId="8" xfId="20" applyFont="1" applyFill="1" applyBorder="1"/>
    <xf numFmtId="3" fontId="9" fillId="2" borderId="50" xfId="20" applyNumberFormat="1" applyFont="1" applyFill="1" applyBorder="1" applyAlignment="1">
      <alignment horizontal="center"/>
    </xf>
    <xf numFmtId="3" fontId="9" fillId="2" borderId="12" xfId="20" applyNumberFormat="1" applyFont="1" applyFill="1" applyBorder="1" applyAlignment="1">
      <alignment horizontal="center"/>
    </xf>
    <xf numFmtId="0" fontId="9" fillId="2" borderId="129" xfId="20" applyFont="1" applyFill="1" applyBorder="1"/>
    <xf numFmtId="0" fontId="9" fillId="2" borderId="151" xfId="20" applyFont="1" applyFill="1" applyBorder="1" applyAlignment="1">
      <alignment horizontal="center"/>
    </xf>
    <xf numFmtId="0" fontId="9" fillId="2" borderId="50" xfId="20" applyFont="1" applyFill="1" applyBorder="1" applyAlignment="1">
      <alignment horizontal="center"/>
    </xf>
    <xf numFmtId="0" fontId="9" fillId="2" borderId="9" xfId="20" applyFont="1" applyFill="1" applyBorder="1"/>
    <xf numFmtId="3" fontId="9" fillId="2" borderId="152" xfId="20" applyNumberFormat="1" applyFont="1" applyFill="1" applyBorder="1" applyAlignment="1">
      <alignment horizontal="center"/>
    </xf>
    <xf numFmtId="3" fontId="9" fillId="2" borderId="15" xfId="20" applyNumberFormat="1" applyFont="1" applyFill="1" applyBorder="1" applyAlignment="1">
      <alignment horizontal="center"/>
    </xf>
    <xf numFmtId="0" fontId="9" fillId="2" borderId="0" xfId="20" applyFont="1" applyFill="1"/>
    <xf numFmtId="0" fontId="9" fillId="2" borderId="131" xfId="20" applyFont="1" applyFill="1" applyBorder="1"/>
    <xf numFmtId="0" fontId="9" fillId="2" borderId="38" xfId="20" applyFont="1" applyFill="1" applyBorder="1"/>
    <xf numFmtId="0" fontId="9" fillId="2" borderId="133" xfId="20" applyFont="1" applyFill="1" applyBorder="1"/>
    <xf numFmtId="0" fontId="9" fillId="2" borderId="40" xfId="20" applyFont="1" applyFill="1" applyBorder="1"/>
    <xf numFmtId="0" fontId="9" fillId="2" borderId="11" xfId="20" applyFont="1" applyFill="1" applyBorder="1"/>
    <xf numFmtId="0" fontId="9" fillId="2" borderId="11" xfId="20" applyFont="1" applyFill="1" applyBorder="1" applyAlignment="1">
      <alignment horizontal="center"/>
    </xf>
    <xf numFmtId="0" fontId="9" fillId="2" borderId="12" xfId="20" applyFont="1" applyFill="1" applyBorder="1" applyAlignment="1">
      <alignment horizontal="center"/>
    </xf>
    <xf numFmtId="3" fontId="9" fillId="2" borderId="151" xfId="20" applyNumberFormat="1" applyFont="1" applyFill="1" applyBorder="1" applyAlignment="1">
      <alignment horizontal="center"/>
    </xf>
    <xf numFmtId="3" fontId="9" fillId="2" borderId="130" xfId="20" applyNumberFormat="1" applyFont="1" applyFill="1" applyBorder="1" applyAlignment="1">
      <alignment horizontal="center"/>
    </xf>
    <xf numFmtId="3" fontId="9" fillId="2" borderId="109" xfId="20" applyNumberFormat="1" applyFont="1" applyFill="1" applyBorder="1" applyAlignment="1">
      <alignment horizontal="center"/>
    </xf>
    <xf numFmtId="172" fontId="5" fillId="2" borderId="155" xfId="15" applyNumberFormat="1" applyFont="1" applyFill="1" applyBorder="1" applyAlignment="1">
      <alignment horizontal="right" vertical="center" indent="1"/>
    </xf>
    <xf numFmtId="0" fontId="9" fillId="0" borderId="0" xfId="1" applyFont="1"/>
    <xf numFmtId="0" fontId="20" fillId="0" borderId="0" xfId="2" applyFont="1" applyAlignment="1">
      <alignment horizontal="center"/>
    </xf>
    <xf numFmtId="0" fontId="20" fillId="0" borderId="151" xfId="2" applyFont="1" applyBorder="1" applyAlignment="1">
      <alignment horizontal="center" vertical="center" wrapText="1"/>
    </xf>
    <xf numFmtId="0" fontId="20" fillId="0" borderId="158" xfId="2" applyFont="1" applyBorder="1" applyAlignment="1">
      <alignment horizontal="center" vertical="center" wrapText="1"/>
    </xf>
    <xf numFmtId="0" fontId="20" fillId="0" borderId="44" xfId="2" applyFont="1" applyBorder="1" applyAlignment="1">
      <alignment horizontal="center" vertical="center" wrapText="1"/>
    </xf>
    <xf numFmtId="0" fontId="20" fillId="0" borderId="0" xfId="2" applyFont="1" applyAlignment="1">
      <alignment horizontal="center" vertical="center" wrapText="1"/>
    </xf>
    <xf numFmtId="0" fontId="20" fillId="0" borderId="7" xfId="2" applyFont="1" applyBorder="1" applyAlignment="1">
      <alignment horizontal="center" vertical="center" wrapText="1"/>
    </xf>
    <xf numFmtId="0" fontId="20" fillId="0" borderId="32" xfId="2" applyFont="1" applyBorder="1" applyAlignment="1">
      <alignment horizontal="center" vertical="center" wrapText="1"/>
    </xf>
    <xf numFmtId="0" fontId="9" fillId="0" borderId="37" xfId="2" applyFont="1" applyBorder="1" applyAlignment="1">
      <alignment horizontal="center"/>
    </xf>
    <xf numFmtId="172" fontId="9" fillId="0" borderId="0" xfId="1" applyNumberFormat="1" applyFont="1" applyAlignment="1">
      <alignment horizontal="center"/>
    </xf>
    <xf numFmtId="172" fontId="9" fillId="0" borderId="36" xfId="1" applyNumberFormat="1" applyFont="1" applyBorder="1" applyAlignment="1">
      <alignment horizontal="center"/>
    </xf>
    <xf numFmtId="172" fontId="9" fillId="0" borderId="5" xfId="21" applyNumberFormat="1" applyFont="1" applyFill="1" applyBorder="1" applyAlignment="1">
      <alignment horizontal="center"/>
    </xf>
    <xf numFmtId="172" fontId="9" fillId="0" borderId="144" xfId="21" applyNumberFormat="1" applyFont="1" applyFill="1" applyBorder="1" applyAlignment="1">
      <alignment horizontal="center"/>
    </xf>
    <xf numFmtId="172" fontId="9" fillId="0" borderId="13" xfId="21" applyNumberFormat="1" applyFont="1" applyFill="1" applyBorder="1" applyAlignment="1">
      <alignment horizontal="center"/>
    </xf>
    <xf numFmtId="0" fontId="9" fillId="0" borderId="3" xfId="2" applyFont="1" applyBorder="1" applyAlignment="1">
      <alignment horizontal="center"/>
    </xf>
    <xf numFmtId="172" fontId="9" fillId="0" borderId="35" xfId="1" applyNumberFormat="1" applyFont="1" applyBorder="1" applyAlignment="1">
      <alignment horizontal="center"/>
    </xf>
    <xf numFmtId="172" fontId="9" fillId="0" borderId="0" xfId="21" applyNumberFormat="1" applyFont="1" applyFill="1" applyBorder="1" applyAlignment="1">
      <alignment horizontal="center"/>
    </xf>
    <xf numFmtId="172" fontId="9" fillId="0" borderId="7" xfId="21" applyNumberFormat="1" applyFont="1" applyFill="1" applyBorder="1" applyAlignment="1">
      <alignment horizontal="center"/>
    </xf>
    <xf numFmtId="172" fontId="9" fillId="0" borderId="11" xfId="21" applyNumberFormat="1" applyFont="1" applyFill="1" applyBorder="1" applyAlignment="1">
      <alignment horizontal="center"/>
    </xf>
    <xf numFmtId="172" fontId="9" fillId="0" borderId="33" xfId="1" applyNumberFormat="1" applyFont="1" applyBorder="1" applyAlignment="1">
      <alignment horizontal="center"/>
    </xf>
    <xf numFmtId="0" fontId="9" fillId="0" borderId="37" xfId="1" applyFont="1" applyBorder="1" applyAlignment="1">
      <alignment horizontal="center"/>
    </xf>
    <xf numFmtId="172" fontId="9" fillId="0" borderId="36" xfId="21" applyNumberFormat="1" applyFont="1" applyFill="1" applyBorder="1" applyAlignment="1">
      <alignment horizontal="center"/>
    </xf>
    <xf numFmtId="0" fontId="9" fillId="0" borderId="2" xfId="1" applyFont="1" applyBorder="1" applyAlignment="1">
      <alignment horizontal="center"/>
    </xf>
    <xf numFmtId="0" fontId="5" fillId="0" borderId="0" xfId="1" applyFont="1" applyAlignment="1">
      <alignment horizontal="left" vertical="center" wrapText="1"/>
    </xf>
    <xf numFmtId="0" fontId="5" fillId="0" borderId="0" xfId="2" applyFont="1" applyAlignment="1">
      <alignment horizontal="left" vertical="top" wrapText="1"/>
    </xf>
    <xf numFmtId="0" fontId="9" fillId="0" borderId="0" xfId="2" applyFont="1" applyAlignment="1">
      <alignment vertical="top" wrapText="1"/>
    </xf>
    <xf numFmtId="0" fontId="22" fillId="0" borderId="0" xfId="1" applyFont="1"/>
    <xf numFmtId="172" fontId="9" fillId="2" borderId="5" xfId="1" applyNumberFormat="1" applyFont="1" applyFill="1" applyBorder="1" applyAlignment="1">
      <alignment horizontal="center"/>
    </xf>
    <xf numFmtId="172" fontId="9" fillId="2" borderId="144" xfId="21" applyNumberFormat="1" applyFont="1" applyFill="1" applyBorder="1" applyAlignment="1">
      <alignment horizontal="center"/>
    </xf>
    <xf numFmtId="172" fontId="9" fillId="2" borderId="13" xfId="21" applyNumberFormat="1" applyFont="1" applyFill="1" applyBorder="1" applyAlignment="1">
      <alignment horizontal="center"/>
    </xf>
    <xf numFmtId="197" fontId="5" fillId="2" borderId="0" xfId="18" applyNumberFormat="1" applyFont="1" applyFill="1" applyAlignment="1">
      <alignment horizontal="right" vertical="center" indent="3"/>
    </xf>
    <xf numFmtId="172" fontId="9" fillId="0" borderId="0" xfId="1" applyNumberFormat="1" applyFont="1"/>
    <xf numFmtId="172" fontId="9" fillId="0" borderId="5" xfId="21" quotePrefix="1" applyNumberFormat="1" applyFont="1" applyFill="1" applyBorder="1" applyAlignment="1">
      <alignment horizontal="center"/>
    </xf>
    <xf numFmtId="0" fontId="9" fillId="0" borderId="3" xfId="1" applyFont="1" applyBorder="1" applyAlignment="1">
      <alignment horizontal="center"/>
    </xf>
    <xf numFmtId="172" fontId="9" fillId="2" borderId="39" xfId="21" applyNumberFormat="1" applyFont="1" applyFill="1" applyBorder="1" applyAlignment="1">
      <alignment horizontal="center"/>
    </xf>
    <xf numFmtId="172" fontId="9" fillId="2" borderId="0" xfId="21" applyNumberFormat="1" applyFont="1" applyFill="1" applyBorder="1" applyAlignment="1">
      <alignment horizontal="center"/>
    </xf>
    <xf numFmtId="172" fontId="9" fillId="2" borderId="35" xfId="21" applyNumberFormat="1" applyFont="1" applyFill="1" applyBorder="1" applyAlignment="1">
      <alignment horizontal="center"/>
    </xf>
    <xf numFmtId="172" fontId="9" fillId="2" borderId="0" xfId="1" applyNumberFormat="1" applyFont="1" applyFill="1" applyAlignment="1">
      <alignment horizontal="center"/>
    </xf>
    <xf numFmtId="172" fontId="9" fillId="2" borderId="7" xfId="21" applyNumberFormat="1" applyFont="1" applyFill="1" applyBorder="1" applyAlignment="1">
      <alignment horizontal="center"/>
    </xf>
    <xf numFmtId="172" fontId="9" fillId="2" borderId="11" xfId="21" applyNumberFormat="1" applyFont="1" applyFill="1" applyBorder="1" applyAlignment="1">
      <alignment horizontal="center"/>
    </xf>
    <xf numFmtId="172" fontId="9" fillId="2" borderId="152" xfId="21" applyNumberFormat="1" applyFont="1" applyFill="1" applyBorder="1" applyAlignment="1">
      <alignment horizontal="center"/>
    </xf>
    <xf numFmtId="172" fontId="9" fillId="2" borderId="1" xfId="21" applyNumberFormat="1" applyFont="1" applyFill="1" applyBorder="1" applyAlignment="1">
      <alignment horizontal="center"/>
    </xf>
    <xf numFmtId="172" fontId="9" fillId="2" borderId="34" xfId="21" applyNumberFormat="1" applyFont="1" applyFill="1" applyBorder="1" applyAlignment="1">
      <alignment horizontal="center"/>
    </xf>
    <xf numFmtId="172" fontId="9" fillId="2" borderId="1" xfId="1" applyNumberFormat="1" applyFont="1" applyFill="1" applyBorder="1" applyAlignment="1">
      <alignment horizontal="center"/>
    </xf>
    <xf numFmtId="172" fontId="9" fillId="2" borderId="31" xfId="21" applyNumberFormat="1" applyFont="1" applyFill="1" applyBorder="1" applyAlignment="1">
      <alignment horizontal="center"/>
    </xf>
    <xf numFmtId="172" fontId="9" fillId="2" borderId="109" xfId="21" applyNumberFormat="1" applyFont="1" applyFill="1" applyBorder="1" applyAlignment="1">
      <alignment horizontal="center"/>
    </xf>
    <xf numFmtId="10" fontId="9" fillId="0" borderId="0" xfId="1" applyNumberFormat="1" applyFont="1"/>
    <xf numFmtId="192" fontId="9" fillId="0" borderId="0" xfId="1" applyNumberFormat="1" applyFont="1"/>
    <xf numFmtId="165" fontId="9" fillId="0" borderId="0" xfId="1" applyNumberFormat="1" applyFont="1"/>
    <xf numFmtId="9" fontId="5" fillId="2" borderId="0" xfId="11" applyNumberFormat="1" applyFont="1" applyFill="1" applyAlignment="1">
      <alignment vertical="center"/>
    </xf>
    <xf numFmtId="9" fontId="5" fillId="0" borderId="0" xfId="6" applyNumberFormat="1" applyFont="1" applyAlignment="1">
      <alignment vertical="center"/>
    </xf>
    <xf numFmtId="9" fontId="5" fillId="0" borderId="0" xfId="11" applyNumberFormat="1" applyFont="1" applyAlignment="1">
      <alignment vertical="center"/>
    </xf>
    <xf numFmtId="195" fontId="7" fillId="4" borderId="0" xfId="0" applyNumberFormat="1" applyFont="1" applyFill="1" applyAlignment="1">
      <alignment vertical="center"/>
    </xf>
    <xf numFmtId="0" fontId="17" fillId="2" borderId="101" xfId="6" applyFont="1" applyFill="1" applyBorder="1" applyAlignment="1">
      <alignment horizontal="center" vertical="center" wrapText="1"/>
    </xf>
    <xf numFmtId="0" fontId="17" fillId="2" borderId="93" xfId="6" applyFont="1" applyFill="1" applyBorder="1" applyAlignment="1">
      <alignment horizontal="center" vertical="center" wrapText="1"/>
    </xf>
    <xf numFmtId="0" fontId="17" fillId="2" borderId="94" xfId="6" applyFont="1" applyFill="1" applyBorder="1" applyAlignment="1">
      <alignment horizontal="center" vertical="center" wrapText="1"/>
    </xf>
    <xf numFmtId="0" fontId="17" fillId="2" borderId="0" xfId="6" applyFont="1" applyFill="1" applyAlignment="1">
      <alignment horizontal="center" vertical="center"/>
    </xf>
    <xf numFmtId="0" fontId="17" fillId="2" borderId="98" xfId="6" applyFont="1" applyFill="1" applyBorder="1" applyAlignment="1">
      <alignment horizontal="left" vertical="center"/>
    </xf>
    <xf numFmtId="0" fontId="17" fillId="2" borderId="148" xfId="6" applyFont="1" applyFill="1" applyBorder="1" applyAlignment="1">
      <alignment horizontal="left" vertical="center"/>
    </xf>
    <xf numFmtId="0" fontId="17" fillId="2" borderId="9" xfId="6" applyFont="1" applyFill="1" applyBorder="1" applyAlignment="1">
      <alignment horizontal="left" vertical="center"/>
    </xf>
    <xf numFmtId="0" fontId="17" fillId="2" borderId="109" xfId="6" applyFont="1" applyFill="1" applyBorder="1" applyAlignment="1">
      <alignment horizontal="left" vertical="center"/>
    </xf>
    <xf numFmtId="0" fontId="17" fillId="2" borderId="89" xfId="6" applyFont="1" applyFill="1" applyBorder="1" applyAlignment="1">
      <alignment horizontal="left" vertical="center"/>
    </xf>
    <xf numFmtId="0" fontId="17" fillId="2" borderId="113" xfId="6" applyFont="1" applyFill="1" applyBorder="1" applyAlignment="1">
      <alignment horizontal="left" vertical="center"/>
    </xf>
    <xf numFmtId="0" fontId="16" fillId="3" borderId="0" xfId="0" applyFont="1" applyFill="1" applyAlignment="1">
      <alignment horizontal="left" vertical="center"/>
    </xf>
    <xf numFmtId="0" fontId="17" fillId="2" borderId="0" xfId="11" applyFont="1" applyFill="1" applyAlignment="1">
      <alignment horizontal="center" vertical="center" wrapText="1"/>
    </xf>
    <xf numFmtId="0" fontId="17" fillId="2" borderId="91" xfId="11" applyFont="1" applyFill="1" applyBorder="1" applyAlignment="1">
      <alignment horizontal="center" vertical="center" wrapText="1"/>
    </xf>
    <xf numFmtId="0" fontId="17" fillId="2" borderId="92" xfId="11" applyFont="1" applyFill="1" applyBorder="1" applyAlignment="1">
      <alignment horizontal="center" vertical="center" wrapText="1"/>
    </xf>
    <xf numFmtId="0" fontId="5" fillId="2" borderId="0" xfId="11" applyFont="1" applyFill="1" applyAlignment="1">
      <alignment horizontal="center" vertical="center"/>
    </xf>
    <xf numFmtId="0" fontId="17" fillId="2" borderId="90" xfId="11" applyFont="1" applyFill="1" applyBorder="1" applyAlignment="1">
      <alignment horizontal="center" vertical="center" wrapText="1"/>
    </xf>
    <xf numFmtId="0" fontId="17" fillId="2" borderId="0" xfId="11" applyFont="1" applyFill="1" applyAlignment="1">
      <alignment horizontal="center" vertical="center"/>
    </xf>
    <xf numFmtId="0" fontId="17" fillId="2" borderId="0" xfId="6" applyFont="1" applyFill="1" applyAlignment="1">
      <alignment horizontal="center" vertical="center" wrapText="1"/>
    </xf>
    <xf numFmtId="0" fontId="13" fillId="3" borderId="0" xfId="0" applyFont="1" applyFill="1" applyAlignment="1">
      <alignment vertical="top" wrapText="1"/>
    </xf>
    <xf numFmtId="0" fontId="0" fillId="0" borderId="0" xfId="0" applyAlignment="1">
      <alignment vertical="top" wrapText="1"/>
    </xf>
    <xf numFmtId="0" fontId="16" fillId="3" borderId="0" xfId="0" applyFont="1" applyFill="1" applyAlignment="1">
      <alignment vertical="top"/>
    </xf>
    <xf numFmtId="0" fontId="13" fillId="3" borderId="0" xfId="0" applyFont="1" applyFill="1" applyAlignment="1">
      <alignment vertical="top"/>
    </xf>
    <xf numFmtId="0" fontId="5" fillId="2" borderId="7" xfId="11" applyFont="1" applyFill="1" applyBorder="1" applyAlignment="1">
      <alignment horizontal="center" vertical="center" wrapText="1"/>
    </xf>
    <xf numFmtId="0" fontId="5" fillId="2" borderId="6" xfId="11" applyFont="1" applyFill="1" applyBorder="1" applyAlignment="1">
      <alignment horizontal="center" vertical="center" wrapText="1"/>
    </xf>
    <xf numFmtId="0" fontId="17" fillId="2" borderId="3" xfId="11" applyFont="1" applyFill="1" applyBorder="1" applyAlignment="1">
      <alignment horizontal="center" vertical="center" wrapText="1"/>
    </xf>
    <xf numFmtId="0" fontId="17" fillId="2" borderId="2" xfId="11" applyFont="1" applyFill="1" applyBorder="1" applyAlignment="1">
      <alignment horizontal="center" vertical="center" wrapText="1"/>
    </xf>
    <xf numFmtId="0" fontId="17" fillId="2" borderId="30" xfId="11" applyFont="1" applyFill="1" applyBorder="1" applyAlignment="1">
      <alignment horizontal="center" vertical="center" wrapText="1"/>
    </xf>
    <xf numFmtId="0" fontId="17" fillId="2" borderId="89" xfId="11" applyFont="1" applyFill="1" applyBorder="1" applyAlignment="1">
      <alignment horizontal="center" vertical="center"/>
    </xf>
    <xf numFmtId="0" fontId="5" fillId="2" borderId="14" xfId="11" applyFont="1" applyFill="1" applyBorder="1" applyAlignment="1">
      <alignment horizontal="center" vertical="center"/>
    </xf>
    <xf numFmtId="0" fontId="5" fillId="2" borderId="113" xfId="11" applyFont="1" applyFill="1" applyBorder="1" applyAlignment="1">
      <alignment horizontal="center" vertical="center"/>
    </xf>
    <xf numFmtId="0" fontId="17" fillId="2" borderId="0" xfId="1" applyFont="1" applyFill="1" applyAlignment="1">
      <alignment horizontal="center" vertical="center"/>
    </xf>
    <xf numFmtId="0" fontId="5" fillId="2" borderId="0" xfId="1" applyFont="1" applyFill="1" applyAlignment="1">
      <alignment horizontal="left" vertical="top" wrapText="1"/>
    </xf>
    <xf numFmtId="0" fontId="13" fillId="2" borderId="0" xfId="0" applyFont="1" applyFill="1" applyAlignment="1">
      <alignment horizontal="left" vertical="top" wrapText="1"/>
    </xf>
    <xf numFmtId="0" fontId="16" fillId="2" borderId="0" xfId="0" applyFont="1" applyFill="1" applyAlignment="1">
      <alignment horizontal="left" vertical="top" wrapText="1"/>
    </xf>
    <xf numFmtId="2" fontId="17" fillId="2" borderId="0" xfId="4" applyNumberFormat="1" applyFont="1" applyFill="1" applyAlignment="1">
      <alignment horizontal="center" vertical="center"/>
    </xf>
    <xf numFmtId="2" fontId="17" fillId="2" borderId="0" xfId="4" applyNumberFormat="1" applyFont="1" applyFill="1" applyAlignment="1">
      <alignment horizontal="center" vertical="center" wrapText="1"/>
    </xf>
    <xf numFmtId="2" fontId="5" fillId="2" borderId="0" xfId="4" applyNumberFormat="1" applyFont="1" applyFill="1" applyAlignment="1">
      <alignment horizontal="left" vertical="top"/>
    </xf>
    <xf numFmtId="2" fontId="5" fillId="2" borderId="0" xfId="4" applyNumberFormat="1" applyFont="1" applyFill="1" applyAlignment="1">
      <alignment horizontal="left" wrapText="1"/>
    </xf>
    <xf numFmtId="0" fontId="5" fillId="0" borderId="0" xfId="1" applyFont="1" applyAlignment="1">
      <alignment horizontal="left" vertical="top"/>
    </xf>
    <xf numFmtId="0" fontId="17" fillId="2" borderId="43" xfId="1" applyFont="1" applyFill="1" applyBorder="1" applyAlignment="1">
      <alignment horizontal="center" vertical="center" wrapText="1"/>
    </xf>
    <xf numFmtId="0" fontId="17" fillId="2" borderId="38" xfId="1" applyFont="1" applyFill="1" applyBorder="1" applyAlignment="1">
      <alignment horizontal="center" vertical="center" wrapText="1"/>
    </xf>
    <xf numFmtId="0" fontId="17" fillId="2" borderId="10" xfId="1" applyFont="1" applyFill="1" applyBorder="1" applyAlignment="1">
      <alignment horizontal="center" vertical="center" wrapText="1"/>
    </xf>
    <xf numFmtId="0" fontId="17" fillId="2" borderId="42" xfId="1" applyFont="1" applyFill="1" applyBorder="1" applyAlignment="1">
      <alignment horizontal="center" vertical="center" wrapText="1"/>
    </xf>
    <xf numFmtId="0" fontId="17" fillId="2" borderId="41" xfId="1" applyFont="1" applyFill="1" applyBorder="1" applyAlignment="1">
      <alignment horizontal="center" vertical="center" wrapText="1"/>
    </xf>
    <xf numFmtId="0" fontId="17" fillId="2" borderId="39" xfId="1" applyFont="1" applyFill="1" applyBorder="1" applyAlignment="1">
      <alignment horizontal="center" vertical="center" wrapText="1"/>
    </xf>
    <xf numFmtId="0" fontId="17" fillId="2" borderId="0" xfId="1" applyFont="1" applyFill="1" applyAlignment="1">
      <alignment horizontal="center" vertical="center" wrapText="1"/>
    </xf>
    <xf numFmtId="0" fontId="17" fillId="2" borderId="48" xfId="1" applyFont="1" applyFill="1" applyBorder="1" applyAlignment="1">
      <alignment horizontal="center" vertical="center" wrapText="1"/>
    </xf>
    <xf numFmtId="0" fontId="17" fillId="2" borderId="32" xfId="1" applyFont="1" applyFill="1" applyBorder="1" applyAlignment="1">
      <alignment horizontal="center" vertical="center" wrapText="1"/>
    </xf>
    <xf numFmtId="0" fontId="17" fillId="2" borderId="46" xfId="1" applyFont="1" applyFill="1" applyBorder="1" applyAlignment="1">
      <alignment horizontal="center" vertical="center" wrapText="1"/>
    </xf>
    <xf numFmtId="0" fontId="17" fillId="2" borderId="3" xfId="1" applyFont="1" applyFill="1" applyBorder="1" applyAlignment="1">
      <alignment horizontal="center" vertical="center" wrapText="1"/>
    </xf>
    <xf numFmtId="0" fontId="17" fillId="2" borderId="40" xfId="1" applyFont="1" applyFill="1" applyBorder="1" applyAlignment="1">
      <alignment horizontal="center" vertical="center" wrapText="1"/>
    </xf>
    <xf numFmtId="0" fontId="17" fillId="2" borderId="5" xfId="1" applyFont="1" applyFill="1" applyBorder="1" applyAlignment="1">
      <alignment horizontal="center" vertical="center" wrapText="1"/>
    </xf>
    <xf numFmtId="0" fontId="17" fillId="2" borderId="36" xfId="1" applyFont="1" applyFill="1" applyBorder="1" applyAlignment="1">
      <alignment horizontal="center" vertical="center" wrapText="1"/>
    </xf>
    <xf numFmtId="0" fontId="14" fillId="4" borderId="0" xfId="0" applyFont="1" applyFill="1" applyAlignment="1">
      <alignment horizontal="left" vertical="top" wrapText="1"/>
    </xf>
    <xf numFmtId="0" fontId="17" fillId="4" borderId="0" xfId="0" applyFont="1" applyFill="1" applyAlignment="1">
      <alignment horizontal="center" vertical="center"/>
    </xf>
    <xf numFmtId="0" fontId="16" fillId="3" borderId="0" xfId="0" applyFont="1" applyFill="1" applyAlignment="1">
      <alignment horizontal="left" vertical="top" wrapText="1"/>
    </xf>
    <xf numFmtId="0" fontId="17" fillId="2" borderId="0" xfId="15" applyNumberFormat="1" applyFont="1" applyFill="1" applyAlignment="1">
      <alignment horizontal="center" vertical="center"/>
    </xf>
    <xf numFmtId="0" fontId="5" fillId="2" borderId="0" xfId="15" applyNumberFormat="1" applyFont="1" applyFill="1" applyAlignment="1">
      <alignment horizontal="left" vertical="top" wrapText="1"/>
    </xf>
    <xf numFmtId="0" fontId="5" fillId="2" borderId="0" xfId="20" applyFont="1" applyFill="1" applyAlignment="1">
      <alignment horizontal="left"/>
    </xf>
    <xf numFmtId="0" fontId="25" fillId="2" borderId="98" xfId="20" applyFont="1" applyFill="1" applyBorder="1" applyAlignment="1">
      <alignment horizontal="center"/>
    </xf>
    <xf numFmtId="0" fontId="25" fillId="2" borderId="10" xfId="20" applyFont="1" applyFill="1" applyBorder="1" applyAlignment="1">
      <alignment horizontal="center"/>
    </xf>
    <xf numFmtId="0" fontId="25" fillId="2" borderId="148" xfId="20" applyFont="1" applyFill="1" applyBorder="1" applyAlignment="1">
      <alignment horizontal="center"/>
    </xf>
    <xf numFmtId="0" fontId="20" fillId="2" borderId="45" xfId="20" applyFont="1" applyFill="1" applyBorder="1" applyAlignment="1">
      <alignment horizontal="center"/>
    </xf>
    <xf numFmtId="0" fontId="20" fillId="2" borderId="0" xfId="20" applyFont="1" applyFill="1" applyAlignment="1">
      <alignment horizontal="center"/>
    </xf>
    <xf numFmtId="0" fontId="20" fillId="2" borderId="11" xfId="20" applyFont="1" applyFill="1" applyBorder="1" applyAlignment="1">
      <alignment horizontal="center"/>
    </xf>
    <xf numFmtId="0" fontId="20" fillId="2" borderId="8" xfId="20" applyFont="1" applyFill="1" applyBorder="1" applyAlignment="1">
      <alignment horizontal="center"/>
    </xf>
    <xf numFmtId="0" fontId="20" fillId="2" borderId="4" xfId="20" applyFont="1" applyFill="1" applyBorder="1" applyAlignment="1">
      <alignment horizontal="center"/>
    </xf>
    <xf numFmtId="0" fontId="20" fillId="2" borderId="12" xfId="20" applyFont="1" applyFill="1" applyBorder="1" applyAlignment="1">
      <alignment horizontal="center"/>
    </xf>
    <xf numFmtId="0" fontId="20" fillId="2" borderId="116" xfId="20" applyFont="1" applyFill="1" applyBorder="1" applyAlignment="1">
      <alignment horizontal="left" vertical="center"/>
    </xf>
    <xf numFmtId="0" fontId="20" fillId="2" borderId="45" xfId="20" applyFont="1" applyFill="1" applyBorder="1" applyAlignment="1">
      <alignment horizontal="left" vertical="center"/>
    </xf>
    <xf numFmtId="0" fontId="20" fillId="2" borderId="8" xfId="20" applyFont="1" applyFill="1" applyBorder="1" applyAlignment="1">
      <alignment horizontal="left" vertical="center"/>
    </xf>
    <xf numFmtId="0" fontId="20" fillId="2" borderId="40" xfId="20" applyFont="1" applyFill="1" applyBorder="1" applyAlignment="1">
      <alignment horizontal="center" vertical="center" wrapText="1"/>
    </xf>
    <xf numFmtId="0" fontId="20" fillId="2" borderId="39" xfId="20" applyFont="1" applyFill="1" applyBorder="1" applyAlignment="1">
      <alignment horizontal="center" vertical="center" wrapText="1"/>
    </xf>
    <xf numFmtId="0" fontId="20" fillId="2" borderId="50" xfId="20" applyFont="1" applyFill="1" applyBorder="1" applyAlignment="1">
      <alignment horizontal="center" vertical="center" wrapText="1"/>
    </xf>
    <xf numFmtId="0" fontId="20" fillId="2" borderId="151" xfId="20" applyFont="1" applyFill="1" applyBorder="1" applyAlignment="1">
      <alignment horizontal="center"/>
    </xf>
    <xf numFmtId="0" fontId="20" fillId="2" borderId="130" xfId="20" applyFont="1" applyFill="1" applyBorder="1" applyAlignment="1">
      <alignment horizontal="center"/>
    </xf>
    <xf numFmtId="0" fontId="20" fillId="2" borderId="11" xfId="20" applyFont="1" applyFill="1" applyBorder="1" applyAlignment="1">
      <alignment horizontal="center" vertical="center"/>
    </xf>
    <xf numFmtId="0" fontId="20" fillId="2" borderId="12" xfId="20" applyFont="1" applyFill="1" applyBorder="1" applyAlignment="1">
      <alignment horizontal="center" vertical="center"/>
    </xf>
    <xf numFmtId="0" fontId="5" fillId="2" borderId="0" xfId="20" applyFont="1" applyFill="1" applyAlignment="1">
      <alignment horizontal="left" wrapText="1"/>
    </xf>
    <xf numFmtId="0" fontId="5" fillId="0" borderId="0" xfId="1" applyFont="1" applyAlignment="1">
      <alignment horizontal="left" vertical="center" wrapText="1"/>
    </xf>
    <xf numFmtId="0" fontId="5" fillId="0" borderId="0" xfId="2" applyFont="1" applyAlignment="1">
      <alignment horizontal="left" vertical="top" wrapText="1"/>
    </xf>
    <xf numFmtId="0" fontId="26" fillId="0" borderId="0" xfId="2" applyFont="1" applyAlignment="1">
      <alignment horizontal="center"/>
    </xf>
    <xf numFmtId="0" fontId="26" fillId="0" borderId="0" xfId="2" applyFont="1" applyAlignment="1">
      <alignment horizontal="center" wrapText="1"/>
    </xf>
    <xf numFmtId="0" fontId="20" fillId="0" borderId="29" xfId="2" applyFont="1" applyBorder="1" applyAlignment="1">
      <alignment horizontal="center" vertical="center"/>
    </xf>
    <xf numFmtId="0" fontId="20" fillId="0" borderId="3" xfId="2" applyFont="1" applyBorder="1" applyAlignment="1">
      <alignment horizontal="center" vertical="center"/>
    </xf>
    <xf numFmtId="0" fontId="20" fillId="0" borderId="132" xfId="2" applyFont="1" applyBorder="1" applyAlignment="1">
      <alignment horizontal="center" vertical="center"/>
    </xf>
    <xf numFmtId="0" fontId="20" fillId="0" borderId="156" xfId="2" applyFont="1" applyBorder="1" applyAlignment="1">
      <alignment horizontal="center" vertical="center"/>
    </xf>
    <xf numFmtId="0" fontId="20" fillId="0" borderId="43" xfId="2" applyFont="1" applyBorder="1" applyAlignment="1">
      <alignment horizontal="center" vertical="center"/>
    </xf>
    <xf numFmtId="0" fontId="20" fillId="0" borderId="156" xfId="1" applyFont="1" applyBorder="1" applyAlignment="1">
      <alignment horizontal="center" vertical="center"/>
    </xf>
    <xf numFmtId="0" fontId="20" fillId="0" borderId="157" xfId="1" applyFont="1" applyBorder="1" applyAlignment="1">
      <alignment horizontal="center" vertical="center"/>
    </xf>
    <xf numFmtId="195" fontId="5" fillId="5" borderId="57" xfId="0" applyNumberFormat="1" applyFont="1" applyFill="1" applyBorder="1" applyAlignment="1">
      <alignment horizontal="right" vertical="center"/>
    </xf>
    <xf numFmtId="195" fontId="5" fillId="5" borderId="61" xfId="0" applyNumberFormat="1" applyFont="1" applyFill="1" applyBorder="1" applyAlignment="1">
      <alignment horizontal="right" vertical="center"/>
    </xf>
    <xf numFmtId="3" fontId="5" fillId="5" borderId="4" xfId="0" applyNumberFormat="1" applyFont="1" applyFill="1" applyBorder="1" applyAlignment="1">
      <alignment horizontal="right" vertical="center" indent="3"/>
    </xf>
    <xf numFmtId="3" fontId="5" fillId="5" borderId="50" xfId="0" applyNumberFormat="1" applyFont="1" applyFill="1" applyBorder="1" applyAlignment="1">
      <alignment horizontal="right" vertical="center" indent="3"/>
    </xf>
  </cellXfs>
  <cellStyles count="22">
    <cellStyle name="Comma" xfId="14" builtinId="3"/>
    <cellStyle name="Comma 2" xfId="5" xr:uid="{00000000-0005-0000-0000-000001000000}"/>
    <cellStyle name="Currency" xfId="21" builtinId="4"/>
    <cellStyle name="Normal" xfId="0" builtinId="0"/>
    <cellStyle name="Normal 2" xfId="4" xr:uid="{00000000-0005-0000-0000-000004000000}"/>
    <cellStyle name="Normal 2 2 2 2" xfId="2" xr:uid="{00000000-0005-0000-0000-000005000000}"/>
    <cellStyle name="Normal 3" xfId="7" xr:uid="{00000000-0005-0000-0000-000006000000}"/>
    <cellStyle name="Normal 3 2" xfId="1" xr:uid="{00000000-0005-0000-0000-000007000000}"/>
    <cellStyle name="Normal 3 3" xfId="16" xr:uid="{00000000-0005-0000-0000-000005000000}"/>
    <cellStyle name="Normal 4" xfId="3" xr:uid="{00000000-0005-0000-0000-000008000000}"/>
    <cellStyle name="Normal 5" xfId="9" xr:uid="{00000000-0005-0000-0000-000009000000}"/>
    <cellStyle name="Normal 5 2" xfId="13" xr:uid="{00000000-0005-0000-0000-00000A000000}"/>
    <cellStyle name="Normal 6" xfId="11" xr:uid="{00000000-0005-0000-0000-00000B000000}"/>
    <cellStyle name="Normal 6 2" xfId="18" xr:uid="{00000000-0005-0000-0000-00000A000000}"/>
    <cellStyle name="Normal 7" xfId="19" xr:uid="{562FBCB4-00B3-4418-8000-D12DC051E654}"/>
    <cellStyle name="Normal 8" xfId="20" xr:uid="{20737F23-6066-4E83-96B8-52F436DFEA9F}"/>
    <cellStyle name="Normal_10t1-10 2" xfId="15" xr:uid="{00000000-0005-0000-0000-00000D000000}"/>
    <cellStyle name="Normal_table2_eb 3.23.11" xfId="6" xr:uid="{00000000-0005-0000-0000-00000E000000}"/>
    <cellStyle name="Percent" xfId="10" builtinId="5"/>
    <cellStyle name="Percent 2" xfId="8" xr:uid="{00000000-0005-0000-0000-000010000000}"/>
    <cellStyle name="Percent 2 2" xfId="17" xr:uid="{00000000-0005-0000-0000-00000D000000}"/>
    <cellStyle name="Percent 3" xfId="12" xr:uid="{00000000-0005-0000-0000-00001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fccoffice-my.sharepoint.com/Documents%20and%20Settings/susan.lee/Local%20Settings/Temporary%20Internet%20Files/OLK21B/RBOC%20Version%20February%202010/q%20rollups%20Feb%202011%20-%20RBOC%20versio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susan.lee\Local%20Settings\Temporary%20Internet%20Files\OLK21B\RBOC%20Version%20February%202010\q%20rollups%20Feb%202011%20-%20RBOC%20versi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nal (2)"/>
      <sheetName val="Final"/>
      <sheetName val="Q_rollups"/>
    </sheetNames>
    <sheetDataSet>
      <sheetData sheetId="0"/>
      <sheetData sheetId="1"/>
      <sheetData sheetId="2">
        <row r="1">
          <cell r="A1" t="str">
            <v>col1</v>
          </cell>
          <cell r="B1" t="str">
            <v>col2</v>
          </cell>
          <cell r="C1" t="str">
            <v>col3</v>
          </cell>
          <cell r="D1" t="str">
            <v>col4</v>
          </cell>
          <cell r="E1" t="str">
            <v>col5</v>
          </cell>
          <cell r="F1" t="str">
            <v>col6</v>
          </cell>
          <cell r="G1" t="str">
            <v>col7</v>
          </cell>
          <cell r="H1" t="str">
            <v>col8</v>
          </cell>
        </row>
        <row r="2">
          <cell r="A2" t="str">
            <v>Regional Bell Operating Companies</v>
          </cell>
          <cell r="B2">
            <v>5826.6561320000001</v>
          </cell>
          <cell r="C2">
            <v>9002.2407879999992</v>
          </cell>
          <cell r="D2">
            <v>1922.107974</v>
          </cell>
          <cell r="E2">
            <v>1977.8568420000001</v>
          </cell>
          <cell r="F2">
            <v>2.9004025140161107</v>
          </cell>
          <cell r="G2">
            <v>1957.8682600000002</v>
          </cell>
          <cell r="H2">
            <v>1.0106182396794494</v>
          </cell>
        </row>
        <row r="3">
          <cell r="A3" t="str">
            <v>Other Incumbent Local Exchange Carriers (ILECs)</v>
          </cell>
          <cell r="B3">
            <v>2002.6757285599992</v>
          </cell>
          <cell r="C3">
            <v>2329.7889410799989</v>
          </cell>
          <cell r="D3">
            <v>561.8738613500002</v>
          </cell>
          <cell r="E3">
            <v>552.37563827000008</v>
          </cell>
          <cell r="F3">
            <v>-1.6904546969277008</v>
          </cell>
          <cell r="G3">
            <v>545.92736239000021</v>
          </cell>
          <cell r="H3">
            <v>1.1673715191704319</v>
          </cell>
        </row>
        <row r="4">
          <cell r="A4" t="str">
            <v xml:space="preserve">  Total ILECs</v>
          </cell>
          <cell r="B4">
            <v>7829.3318605599998</v>
          </cell>
          <cell r="C4">
            <v>11332.029729079997</v>
          </cell>
          <cell r="D4">
            <v>2483.9818353500004</v>
          </cell>
          <cell r="E4">
            <v>2530.2324802700005</v>
          </cell>
          <cell r="F4">
            <v>1.8619558429050733</v>
          </cell>
          <cell r="G4">
            <v>2503.7956223900005</v>
          </cell>
          <cell r="H4">
            <v>1.0448390843982394</v>
          </cell>
        </row>
        <row r="5">
          <cell r="A5" t="str">
            <v>Competitive Access Providers (CAPs) and Competitive Local Exchange Carriers (CLECs)</v>
          </cell>
          <cell r="B5">
            <v>1301.8448026599999</v>
          </cell>
          <cell r="C5">
            <v>2960.4567364900004</v>
          </cell>
          <cell r="D5">
            <v>1065.1452409600004</v>
          </cell>
          <cell r="E5">
            <v>1062.8886292300001</v>
          </cell>
          <cell r="F5">
            <v>-0.21185953269306321</v>
          </cell>
          <cell r="G5">
            <v>1049.2547077900001</v>
          </cell>
          <cell r="H5">
            <v>1.2827234260542391</v>
          </cell>
        </row>
        <row r="6">
          <cell r="A6" t="str">
            <v>Local Resellers</v>
          </cell>
          <cell r="B6">
            <v>39.465749369999997</v>
          </cell>
          <cell r="C6">
            <v>81.937854129999991</v>
          </cell>
          <cell r="D6">
            <v>28.344957829999998</v>
          </cell>
          <cell r="E6">
            <v>25.916129759999997</v>
          </cell>
          <cell r="F6">
            <v>-8.5688187809874101</v>
          </cell>
          <cell r="G6">
            <v>25.352858509999997</v>
          </cell>
          <cell r="H6">
            <v>2.1734389170615103</v>
          </cell>
        </row>
        <row r="7">
          <cell r="A7" t="str">
            <v>Private Service Providers</v>
          </cell>
          <cell r="B7">
            <v>1301.7875415600001</v>
          </cell>
          <cell r="C7">
            <v>166.04968799000011</v>
          </cell>
          <cell r="D7">
            <v>109.6451028</v>
          </cell>
          <cell r="E7">
            <v>117.24752713000001</v>
          </cell>
          <cell r="F7">
            <v>6.9336651942105751</v>
          </cell>
          <cell r="G7">
            <v>116.37229310000001</v>
          </cell>
          <cell r="H7">
            <v>0.74648399964083867</v>
          </cell>
        </row>
        <row r="8">
          <cell r="A8" t="str">
            <v>Shared-Tenant System Providers</v>
          </cell>
          <cell r="B8">
            <v>0.16530325000000001</v>
          </cell>
          <cell r="C8">
            <v>7.8888340399999999</v>
          </cell>
          <cell r="D8">
            <v>2.8958326699999999</v>
          </cell>
          <cell r="E8">
            <v>2.8664645000000002</v>
          </cell>
          <cell r="F8">
            <v>-1.0141528654001855</v>
          </cell>
          <cell r="G8">
            <v>2.7731632499999996</v>
          </cell>
          <cell r="H8">
            <v>3.2549243153020226</v>
          </cell>
        </row>
        <row r="9">
          <cell r="A9" t="str">
            <v>Cable Coaxial Providers</v>
          </cell>
          <cell r="B9">
            <v>171.34290905999998</v>
          </cell>
          <cell r="C9">
            <v>1649.2580180599998</v>
          </cell>
          <cell r="D9">
            <v>442.52154623999968</v>
          </cell>
          <cell r="E9">
            <v>465.32761422999994</v>
          </cell>
          <cell r="F9">
            <v>5.1536627275616276</v>
          </cell>
          <cell r="G9">
            <v>460.05446495000001</v>
          </cell>
          <cell r="H9">
            <v>1.1332121969003843</v>
          </cell>
        </row>
        <row r="10">
          <cell r="A10" t="str">
            <v>Interconnected VoIP Providers</v>
          </cell>
          <cell r="B10">
            <v>73.776167999999984</v>
          </cell>
          <cell r="C10">
            <v>653.48315655999966</v>
          </cell>
          <cell r="D10">
            <v>312.76030562000011</v>
          </cell>
          <cell r="E10">
            <v>327.61117693</v>
          </cell>
          <cell r="F10">
            <v>4.7483235702050735</v>
          </cell>
          <cell r="G10">
            <v>321.4258462800002</v>
          </cell>
          <cell r="H10">
            <v>1.8880096546038798</v>
          </cell>
        </row>
        <row r="11">
          <cell r="A11" t="str">
            <v xml:space="preserve">  Total IVoIP</v>
          </cell>
          <cell r="B11">
            <v>245.11907705999997</v>
          </cell>
          <cell r="C11">
            <v>2302.7411746199996</v>
          </cell>
          <cell r="D11">
            <v>755.28185185999973</v>
          </cell>
          <cell r="E11">
            <v>792.93879115999994</v>
          </cell>
          <cell r="F11">
            <v>4.9858128071347272</v>
          </cell>
          <cell r="G11">
            <v>781.48031123000021</v>
          </cell>
          <cell r="H11">
            <v>1.445064872313407</v>
          </cell>
        </row>
        <row r="12">
          <cell r="A12" t="str">
            <v>Other Local Service Providers</v>
          </cell>
          <cell r="B12">
            <v>49.900822460000008</v>
          </cell>
          <cell r="C12">
            <v>17.55096357</v>
          </cell>
          <cell r="D12">
            <v>3.4305071699999998</v>
          </cell>
          <cell r="E12">
            <v>3.5786786400000001</v>
          </cell>
          <cell r="F12">
            <v>4.3192292759440676</v>
          </cell>
          <cell r="G12">
            <v>3.5655457799999999</v>
          </cell>
          <cell r="H12">
            <v>0.36697511347373302</v>
          </cell>
        </row>
        <row r="13">
          <cell r="A13" t="str">
            <v xml:space="preserve">    Total Local Competitors</v>
          </cell>
          <cell r="B13">
            <v>2938.2832963599999</v>
          </cell>
          <cell r="C13">
            <v>5536.6252508400003</v>
          </cell>
          <cell r="D13">
            <v>1964.7434932899998</v>
          </cell>
          <cell r="E13">
            <v>2005.4362204199999</v>
          </cell>
          <cell r="F13">
            <v>2.0711470616380239</v>
          </cell>
          <cell r="G13">
            <v>1978.7988796600005</v>
          </cell>
          <cell r="H13">
            <v>1.3282566899295747</v>
          </cell>
        </row>
        <row r="14">
          <cell r="A14" t="str">
            <v xml:space="preserve">      Fixed Local Service Providers</v>
          </cell>
          <cell r="B14">
            <v>10767.615156919999</v>
          </cell>
          <cell r="C14">
            <v>16868.65497992</v>
          </cell>
          <cell r="D14">
            <v>4448.725328640001</v>
          </cell>
          <cell r="E14">
            <v>4535.6687006900002</v>
          </cell>
          <cell r="F14">
            <v>1.9543434495781347</v>
          </cell>
          <cell r="G14">
            <v>4482.5945020500003</v>
          </cell>
          <cell r="H14">
            <v>1.1701515728414158</v>
          </cell>
        </row>
        <row r="15">
          <cell r="A15" t="str">
            <v>Payphone Service Providers</v>
          </cell>
          <cell r="B15">
            <v>10.358126910000003</v>
          </cell>
          <cell r="C15">
            <v>38.730386700000011</v>
          </cell>
          <cell r="D15">
            <v>2.0326626000000005</v>
          </cell>
          <cell r="E15">
            <v>2.1828784200000007</v>
          </cell>
          <cell r="F15">
            <v>7.3901010428390856</v>
          </cell>
          <cell r="G15">
            <v>2.1501196000000009</v>
          </cell>
          <cell r="H15">
            <v>1.5007166546636956</v>
          </cell>
        </row>
        <row r="16">
          <cell r="A16" t="str">
            <v>Wireless Telephony Including Cellular, Personal Communications Service (PCS) and SMR Telephony Carriers</v>
          </cell>
          <cell r="B16">
            <v>1432.6368835299997</v>
          </cell>
          <cell r="C16">
            <v>27106.58270087999</v>
          </cell>
          <cell r="D16">
            <v>7140.1739865900017</v>
          </cell>
          <cell r="E16">
            <v>7364.7330379499999</v>
          </cell>
          <cell r="F16">
            <v>3.1450081157930287</v>
          </cell>
          <cell r="G16">
            <v>7233.8762678699995</v>
          </cell>
          <cell r="H16">
            <v>1.7768026268664974</v>
          </cell>
        </row>
        <row r="17">
          <cell r="A17" t="str">
            <v>Paging &amp; Messaging Service Providers</v>
          </cell>
          <cell r="B17">
            <v>5.287117349999999</v>
          </cell>
          <cell r="C17">
            <v>69.983128120000018</v>
          </cell>
          <cell r="D17">
            <v>8.9213637999999982</v>
          </cell>
          <cell r="E17">
            <v>8.8689060399999988</v>
          </cell>
          <cell r="F17">
            <v>-0.58800157886173599</v>
          </cell>
          <cell r="G17">
            <v>8.7520418699999993</v>
          </cell>
          <cell r="H17">
            <v>1.3176841593870297</v>
          </cell>
        </row>
        <row r="18">
          <cell r="A18" t="str">
            <v>Specialized Mobile Radio (SMR) Dispatch Providers</v>
          </cell>
          <cell r="B18">
            <v>3.5303472299999998</v>
          </cell>
          <cell r="C18">
            <v>12.76585661</v>
          </cell>
          <cell r="D18">
            <v>1.2745621900000002</v>
          </cell>
          <cell r="E18">
            <v>1.1217226200000001</v>
          </cell>
          <cell r="F18">
            <v>-11.991534912862903</v>
          </cell>
          <cell r="G18">
            <v>1.1204485600000003</v>
          </cell>
          <cell r="H18">
            <v>0.11358066399693845</v>
          </cell>
        </row>
        <row r="19">
          <cell r="A19" t="str">
            <v>Wireless Data and Other Mobile Service Providers</v>
          </cell>
          <cell r="B19">
            <v>11.38579105</v>
          </cell>
          <cell r="C19">
            <v>15.284026460000002</v>
          </cell>
          <cell r="D19">
            <v>3.8003623600000003</v>
          </cell>
          <cell r="E19">
            <v>3.4532439500000001</v>
          </cell>
          <cell r="F19">
            <v>-9.1338240177707739</v>
          </cell>
          <cell r="G19">
            <v>3.4151604400000002</v>
          </cell>
          <cell r="H19">
            <v>1.1028328884786687</v>
          </cell>
        </row>
        <row r="20">
          <cell r="A20" t="str">
            <v xml:space="preserve">      Wireless Service Providers</v>
          </cell>
          <cell r="B20">
            <v>1452.8401391599998</v>
          </cell>
          <cell r="C20">
            <v>27204.61571206999</v>
          </cell>
          <cell r="D20">
            <v>7154.1702749400019</v>
          </cell>
          <cell r="E20">
            <v>7378.1769105599997</v>
          </cell>
          <cell r="F20">
            <v>3.131133688621583</v>
          </cell>
          <cell r="G20">
            <v>7247.1639187399996</v>
          </cell>
          <cell r="H20">
            <v>1.7756824403666436</v>
          </cell>
        </row>
        <row r="21">
          <cell r="A21" t="str">
            <v>Interexchange Carriers (IXCs)</v>
          </cell>
          <cell r="B21">
            <v>1544.5668454300001</v>
          </cell>
          <cell r="C21">
            <v>5563.7868703900012</v>
          </cell>
          <cell r="D21">
            <v>3899.3732122400011</v>
          </cell>
          <cell r="E21">
            <v>3739.1449763200003</v>
          </cell>
          <cell r="F21">
            <v>-4.1090766951224298</v>
          </cell>
          <cell r="G21">
            <v>3700.3817621699995</v>
          </cell>
          <cell r="H21">
            <v>1.036686579297891</v>
          </cell>
        </row>
        <row r="22">
          <cell r="A22" t="str">
            <v>Operator Service Providers (OSPs)</v>
          </cell>
          <cell r="B22">
            <v>1.87133649</v>
          </cell>
          <cell r="C22">
            <v>196.73188585</v>
          </cell>
          <cell r="D22">
            <v>34.201909470000004</v>
          </cell>
          <cell r="E22">
            <v>34.687597699999998</v>
          </cell>
          <cell r="F22">
            <v>1.4200617378570992</v>
          </cell>
          <cell r="G22">
            <v>31.45753302</v>
          </cell>
          <cell r="H22">
            <v>9.3118719489761563</v>
          </cell>
        </row>
        <row r="23">
          <cell r="A23" t="str">
            <v>Prepaid Calling Card Providers</v>
          </cell>
          <cell r="B23">
            <v>119.80403432999999</v>
          </cell>
          <cell r="C23">
            <v>321.42517843000002</v>
          </cell>
          <cell r="D23">
            <v>231.48358680000001</v>
          </cell>
          <cell r="E23">
            <v>256.02863645000002</v>
          </cell>
          <cell r="F23">
            <v>10.603365011449705</v>
          </cell>
          <cell r="G23">
            <v>240.62787650999999</v>
          </cell>
          <cell r="H23">
            <v>6.0152489789975707</v>
          </cell>
        </row>
        <row r="24">
          <cell r="A24" t="str">
            <v>Satellite Service Providers</v>
          </cell>
          <cell r="B24">
            <v>64.373352629999999</v>
          </cell>
          <cell r="C24">
            <v>93.204024529999984</v>
          </cell>
          <cell r="D24">
            <v>86.87206162999999</v>
          </cell>
          <cell r="E24">
            <v>90.643009949999993</v>
          </cell>
          <cell r="F24">
            <v>4.3408067556414025</v>
          </cell>
          <cell r="G24">
            <v>89.806941229999993</v>
          </cell>
          <cell r="H24">
            <v>0.92237528350083231</v>
          </cell>
        </row>
        <row r="25">
          <cell r="A25" t="str">
            <v>Toll Resellers</v>
          </cell>
          <cell r="B25">
            <v>449.72688755000007</v>
          </cell>
          <cell r="C25">
            <v>1579.4226295800004</v>
          </cell>
          <cell r="D25">
            <v>1070.4643090700001</v>
          </cell>
          <cell r="E25">
            <v>1099.7015843300001</v>
          </cell>
          <cell r="F25">
            <v>2.731270441459253</v>
          </cell>
          <cell r="G25">
            <v>1076.9249964400005</v>
          </cell>
          <cell r="H25">
            <v>2.0711607780283678</v>
          </cell>
        </row>
        <row r="26">
          <cell r="A26" t="str">
            <v>VoIP Toll Providers</v>
          </cell>
          <cell r="B26">
            <v>90.967546970000015</v>
          </cell>
          <cell r="C26">
            <v>118.28632992000004</v>
          </cell>
          <cell r="D26">
            <v>104.36806934000003</v>
          </cell>
          <cell r="E26">
            <v>85.80463161000003</v>
          </cell>
          <cell r="F26">
            <v>-17.786510613246914</v>
          </cell>
          <cell r="G26">
            <v>84.439135280000016</v>
          </cell>
          <cell r="H26">
            <v>1.591401657904062</v>
          </cell>
        </row>
        <row r="27">
          <cell r="A27" t="str">
            <v>Audio Bridge Service Providers</v>
          </cell>
          <cell r="B27">
            <v>43.167243299999996</v>
          </cell>
          <cell r="C27">
            <v>235.50655642999999</v>
          </cell>
          <cell r="D27">
            <v>228.39952731999995</v>
          </cell>
          <cell r="E27">
            <v>238.54019323999998</v>
          </cell>
          <cell r="F27">
            <v>4.4398804318856655</v>
          </cell>
          <cell r="G27">
            <v>237.27503076999997</v>
          </cell>
          <cell r="H27">
            <v>0.53037706258882011</v>
          </cell>
        </row>
        <row r="28">
          <cell r="A28" t="str">
            <v>Other Toll Providers</v>
          </cell>
          <cell r="B28">
            <v>297.58644381000005</v>
          </cell>
          <cell r="C28">
            <v>180.33241950000004</v>
          </cell>
          <cell r="D28">
            <v>161.51578868999999</v>
          </cell>
          <cell r="E28">
            <v>164.29578203</v>
          </cell>
          <cell r="F28">
            <v>1.7211898369488154</v>
          </cell>
          <cell r="G28">
            <v>163.65848893</v>
          </cell>
          <cell r="H28">
            <v>0.3878937682548817</v>
          </cell>
        </row>
        <row r="29">
          <cell r="A29" t="str">
            <v xml:space="preserve">      Toll Service Providers</v>
          </cell>
          <cell r="B29">
            <v>2612.06369051</v>
          </cell>
          <cell r="C29">
            <v>8288.6958946300037</v>
          </cell>
          <cell r="D29">
            <v>5816.678464560001</v>
          </cell>
          <cell r="E29">
            <v>5708.8464116300011</v>
          </cell>
          <cell r="F29">
            <v>-1.853842422045531</v>
          </cell>
          <cell r="G29">
            <v>5624.5717643500002</v>
          </cell>
          <cell r="H29">
            <v>1.4762115005987453</v>
          </cell>
        </row>
        <row r="30">
          <cell r="A30" t="str">
            <v xml:space="preserve">          All Filers</v>
          </cell>
          <cell r="B30">
            <v>14842.877113499997</v>
          </cell>
          <cell r="C30">
            <v>52400.696973319988</v>
          </cell>
          <cell r="D30">
            <v>17421.606730740004</v>
          </cell>
          <cell r="E30">
            <v>17624.874901300002</v>
          </cell>
          <cell r="F30">
            <v>1.1667590349249206</v>
          </cell>
          <cell r="G30">
            <v>17356.480304740002</v>
          </cell>
          <cell r="H30">
            <v>1.5228170302655764</v>
          </cell>
        </row>
        <row r="31">
          <cell r="A31" t="str">
            <v xml:space="preserve">         LIRE Exemption</v>
          </cell>
          <cell r="G31">
            <v>-830.93603501999939</v>
          </cell>
        </row>
        <row r="32">
          <cell r="A32" t="str">
            <v xml:space="preserve">        Total less LIRE</v>
          </cell>
          <cell r="G32">
            <v>16525.544269720001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nal (2)"/>
      <sheetName val="Final"/>
      <sheetName val="Q_rollups"/>
    </sheetNames>
    <sheetDataSet>
      <sheetData sheetId="0"/>
      <sheetData sheetId="1"/>
      <sheetData sheetId="2">
        <row r="1">
          <cell r="A1" t="str">
            <v>col1</v>
          </cell>
          <cell r="B1" t="str">
            <v>col2</v>
          </cell>
          <cell r="C1" t="str">
            <v>col3</v>
          </cell>
          <cell r="D1" t="str">
            <v>col4</v>
          </cell>
          <cell r="E1" t="str">
            <v>col5</v>
          </cell>
          <cell r="F1" t="str">
            <v>col6</v>
          </cell>
          <cell r="G1" t="str">
            <v>col7</v>
          </cell>
          <cell r="H1" t="str">
            <v>col8</v>
          </cell>
        </row>
        <row r="2">
          <cell r="A2" t="str">
            <v>Regional Bell Operating Companies</v>
          </cell>
          <cell r="B2">
            <v>5826.6561320000001</v>
          </cell>
          <cell r="C2">
            <v>9002.2407879999992</v>
          </cell>
          <cell r="D2">
            <v>1922.107974</v>
          </cell>
          <cell r="E2">
            <v>1977.8568420000001</v>
          </cell>
          <cell r="F2">
            <v>2.9004025140161107</v>
          </cell>
          <cell r="G2">
            <v>1957.8682600000002</v>
          </cell>
          <cell r="H2">
            <v>1.0106182396794494</v>
          </cell>
        </row>
        <row r="3">
          <cell r="A3" t="str">
            <v>Other Incumbent Local Exchange Carriers (ILECs)</v>
          </cell>
          <cell r="B3">
            <v>2002.6757285599992</v>
          </cell>
          <cell r="C3">
            <v>2329.7889410799989</v>
          </cell>
          <cell r="D3">
            <v>561.8738613500002</v>
          </cell>
          <cell r="E3">
            <v>552.37563827000008</v>
          </cell>
          <cell r="F3">
            <v>-1.6904546969277008</v>
          </cell>
          <cell r="G3">
            <v>545.92736239000021</v>
          </cell>
          <cell r="H3">
            <v>1.1673715191704319</v>
          </cell>
        </row>
        <row r="4">
          <cell r="A4" t="str">
            <v xml:space="preserve">  Total ILECs</v>
          </cell>
          <cell r="B4">
            <v>7829.3318605599998</v>
          </cell>
          <cell r="C4">
            <v>11332.029729079997</v>
          </cell>
          <cell r="D4">
            <v>2483.9818353500004</v>
          </cell>
          <cell r="E4">
            <v>2530.2324802700005</v>
          </cell>
          <cell r="F4">
            <v>1.8619558429050733</v>
          </cell>
          <cell r="G4">
            <v>2503.7956223900005</v>
          </cell>
          <cell r="H4">
            <v>1.0448390843982394</v>
          </cell>
        </row>
        <row r="5">
          <cell r="A5" t="str">
            <v>Competitive Access Providers (CAPs) and Competitive Local Exchange Carriers (CLECs)</v>
          </cell>
          <cell r="B5">
            <v>1301.8448026599999</v>
          </cell>
          <cell r="C5">
            <v>2960.4567364900004</v>
          </cell>
          <cell r="D5">
            <v>1065.1452409600004</v>
          </cell>
          <cell r="E5">
            <v>1062.8886292300001</v>
          </cell>
          <cell r="F5">
            <v>-0.21185953269306321</v>
          </cell>
          <cell r="G5">
            <v>1049.2547077900001</v>
          </cell>
          <cell r="H5">
            <v>1.2827234260542391</v>
          </cell>
        </row>
        <row r="6">
          <cell r="A6" t="str">
            <v>Local Resellers</v>
          </cell>
          <cell r="B6">
            <v>39.465749369999997</v>
          </cell>
          <cell r="C6">
            <v>81.937854129999991</v>
          </cell>
          <cell r="D6">
            <v>28.344957829999998</v>
          </cell>
          <cell r="E6">
            <v>25.916129759999997</v>
          </cell>
          <cell r="F6">
            <v>-8.5688187809874101</v>
          </cell>
          <cell r="G6">
            <v>25.352858509999997</v>
          </cell>
          <cell r="H6">
            <v>2.1734389170615103</v>
          </cell>
        </row>
        <row r="7">
          <cell r="A7" t="str">
            <v>Private Service Providers</v>
          </cell>
          <cell r="B7">
            <v>1301.7875415600001</v>
          </cell>
          <cell r="C7">
            <v>166.04968799000011</v>
          </cell>
          <cell r="D7">
            <v>109.6451028</v>
          </cell>
          <cell r="E7">
            <v>117.24752713000001</v>
          </cell>
          <cell r="F7">
            <v>6.9336651942105751</v>
          </cell>
          <cell r="G7">
            <v>116.37229310000001</v>
          </cell>
          <cell r="H7">
            <v>0.74648399964083867</v>
          </cell>
        </row>
        <row r="8">
          <cell r="A8" t="str">
            <v>Shared-Tenant System Providers</v>
          </cell>
          <cell r="B8">
            <v>0.16530325000000001</v>
          </cell>
          <cell r="C8">
            <v>7.8888340399999999</v>
          </cell>
          <cell r="D8">
            <v>2.8958326699999999</v>
          </cell>
          <cell r="E8">
            <v>2.8664645000000002</v>
          </cell>
          <cell r="F8">
            <v>-1.0141528654001855</v>
          </cell>
          <cell r="G8">
            <v>2.7731632499999996</v>
          </cell>
          <cell r="H8">
            <v>3.2549243153020226</v>
          </cell>
        </row>
        <row r="9">
          <cell r="A9" t="str">
            <v>Cable Coaxial Providers</v>
          </cell>
          <cell r="B9">
            <v>171.34290905999998</v>
          </cell>
          <cell r="C9">
            <v>1649.2580180599998</v>
          </cell>
          <cell r="D9">
            <v>442.52154623999968</v>
          </cell>
          <cell r="E9">
            <v>465.32761422999994</v>
          </cell>
          <cell r="F9">
            <v>5.1536627275616276</v>
          </cell>
          <cell r="G9">
            <v>460.05446495000001</v>
          </cell>
          <cell r="H9">
            <v>1.1332121969003843</v>
          </cell>
        </row>
        <row r="10">
          <cell r="A10" t="str">
            <v>Interconnected VoIP Providers</v>
          </cell>
          <cell r="B10">
            <v>73.776167999999984</v>
          </cell>
          <cell r="C10">
            <v>653.48315655999966</v>
          </cell>
          <cell r="D10">
            <v>312.76030562000011</v>
          </cell>
          <cell r="E10">
            <v>327.61117693</v>
          </cell>
          <cell r="F10">
            <v>4.7483235702050735</v>
          </cell>
          <cell r="G10">
            <v>321.4258462800002</v>
          </cell>
          <cell r="H10">
            <v>1.8880096546038798</v>
          </cell>
        </row>
        <row r="11">
          <cell r="A11" t="str">
            <v xml:space="preserve">  Total IVoIP</v>
          </cell>
          <cell r="B11">
            <v>245.11907705999997</v>
          </cell>
          <cell r="C11">
            <v>2302.7411746199996</v>
          </cell>
          <cell r="D11">
            <v>755.28185185999973</v>
          </cell>
          <cell r="E11">
            <v>792.93879115999994</v>
          </cell>
          <cell r="F11">
            <v>4.9858128071347272</v>
          </cell>
          <cell r="G11">
            <v>781.48031123000021</v>
          </cell>
          <cell r="H11">
            <v>1.445064872313407</v>
          </cell>
        </row>
        <row r="12">
          <cell r="A12" t="str">
            <v>Other Local Service Providers</v>
          </cell>
          <cell r="B12">
            <v>49.900822460000008</v>
          </cell>
          <cell r="C12">
            <v>17.55096357</v>
          </cell>
          <cell r="D12">
            <v>3.4305071699999998</v>
          </cell>
          <cell r="E12">
            <v>3.5786786400000001</v>
          </cell>
          <cell r="F12">
            <v>4.3192292759440676</v>
          </cell>
          <cell r="G12">
            <v>3.5655457799999999</v>
          </cell>
          <cell r="H12">
            <v>0.36697511347373302</v>
          </cell>
        </row>
        <row r="13">
          <cell r="A13" t="str">
            <v xml:space="preserve">    Total Local Competitors</v>
          </cell>
          <cell r="B13">
            <v>2938.2832963599999</v>
          </cell>
          <cell r="C13">
            <v>5536.6252508400003</v>
          </cell>
          <cell r="D13">
            <v>1964.7434932899998</v>
          </cell>
          <cell r="E13">
            <v>2005.4362204199999</v>
          </cell>
          <cell r="F13">
            <v>2.0711470616380239</v>
          </cell>
          <cell r="G13">
            <v>1978.7988796600005</v>
          </cell>
          <cell r="H13">
            <v>1.3282566899295747</v>
          </cell>
        </row>
        <row r="14">
          <cell r="A14" t="str">
            <v xml:space="preserve">      Fixed Local Service Providers</v>
          </cell>
          <cell r="B14">
            <v>10767.615156919999</v>
          </cell>
          <cell r="C14">
            <v>16868.65497992</v>
          </cell>
          <cell r="D14">
            <v>4448.725328640001</v>
          </cell>
          <cell r="E14">
            <v>4535.6687006900002</v>
          </cell>
          <cell r="F14">
            <v>1.9543434495781347</v>
          </cell>
          <cell r="G14">
            <v>4482.5945020500003</v>
          </cell>
          <cell r="H14">
            <v>1.1701515728414158</v>
          </cell>
        </row>
        <row r="15">
          <cell r="A15" t="str">
            <v>Payphone Service Providers</v>
          </cell>
          <cell r="B15">
            <v>10.358126910000003</v>
          </cell>
          <cell r="C15">
            <v>38.730386700000011</v>
          </cell>
          <cell r="D15">
            <v>2.0326626000000005</v>
          </cell>
          <cell r="E15">
            <v>2.1828784200000007</v>
          </cell>
          <cell r="F15">
            <v>7.3901010428390856</v>
          </cell>
          <cell r="G15">
            <v>2.1501196000000009</v>
          </cell>
          <cell r="H15">
            <v>1.5007166546636956</v>
          </cell>
        </row>
        <row r="16">
          <cell r="A16" t="str">
            <v>Wireless Telephony Including Cellular, Personal Communications Service (PCS) and SMR Telephony Carriers</v>
          </cell>
          <cell r="B16">
            <v>1432.6368835299997</v>
          </cell>
          <cell r="C16">
            <v>27106.58270087999</v>
          </cell>
          <cell r="D16">
            <v>7140.1739865900017</v>
          </cell>
          <cell r="E16">
            <v>7364.7330379499999</v>
          </cell>
          <cell r="F16">
            <v>3.1450081157930287</v>
          </cell>
          <cell r="G16">
            <v>7233.8762678699995</v>
          </cell>
          <cell r="H16">
            <v>1.7768026268664974</v>
          </cell>
        </row>
        <row r="17">
          <cell r="A17" t="str">
            <v>Paging &amp; Messaging Service Providers</v>
          </cell>
          <cell r="B17">
            <v>5.287117349999999</v>
          </cell>
          <cell r="C17">
            <v>69.983128120000018</v>
          </cell>
          <cell r="D17">
            <v>8.9213637999999982</v>
          </cell>
          <cell r="E17">
            <v>8.8689060399999988</v>
          </cell>
          <cell r="F17">
            <v>-0.58800157886173599</v>
          </cell>
          <cell r="G17">
            <v>8.7520418699999993</v>
          </cell>
          <cell r="H17">
            <v>1.3176841593870297</v>
          </cell>
        </row>
        <row r="18">
          <cell r="A18" t="str">
            <v>Specialized Mobile Radio (SMR) Dispatch Providers</v>
          </cell>
          <cell r="B18">
            <v>3.5303472299999998</v>
          </cell>
          <cell r="C18">
            <v>12.76585661</v>
          </cell>
          <cell r="D18">
            <v>1.2745621900000002</v>
          </cell>
          <cell r="E18">
            <v>1.1217226200000001</v>
          </cell>
          <cell r="F18">
            <v>-11.991534912862903</v>
          </cell>
          <cell r="G18">
            <v>1.1204485600000003</v>
          </cell>
          <cell r="H18">
            <v>0.11358066399693845</v>
          </cell>
        </row>
        <row r="19">
          <cell r="A19" t="str">
            <v>Wireless Data and Other Mobile Service Providers</v>
          </cell>
          <cell r="B19">
            <v>11.38579105</v>
          </cell>
          <cell r="C19">
            <v>15.284026460000002</v>
          </cell>
          <cell r="D19">
            <v>3.8003623600000003</v>
          </cell>
          <cell r="E19">
            <v>3.4532439500000001</v>
          </cell>
          <cell r="F19">
            <v>-9.1338240177707739</v>
          </cell>
          <cell r="G19">
            <v>3.4151604400000002</v>
          </cell>
          <cell r="H19">
            <v>1.1028328884786687</v>
          </cell>
        </row>
        <row r="20">
          <cell r="A20" t="str">
            <v xml:space="preserve">      Wireless Service Providers</v>
          </cell>
          <cell r="B20">
            <v>1452.8401391599998</v>
          </cell>
          <cell r="C20">
            <v>27204.61571206999</v>
          </cell>
          <cell r="D20">
            <v>7154.1702749400019</v>
          </cell>
          <cell r="E20">
            <v>7378.1769105599997</v>
          </cell>
          <cell r="F20">
            <v>3.131133688621583</v>
          </cell>
          <cell r="G20">
            <v>7247.1639187399996</v>
          </cell>
          <cell r="H20">
            <v>1.7756824403666436</v>
          </cell>
        </row>
        <row r="21">
          <cell r="A21" t="str">
            <v>Interexchange Carriers (IXCs)</v>
          </cell>
          <cell r="B21">
            <v>1544.5668454300001</v>
          </cell>
          <cell r="C21">
            <v>5563.7868703900012</v>
          </cell>
          <cell r="D21">
            <v>3899.3732122400011</v>
          </cell>
          <cell r="E21">
            <v>3739.1449763200003</v>
          </cell>
          <cell r="F21">
            <v>-4.1090766951224298</v>
          </cell>
          <cell r="G21">
            <v>3700.3817621699995</v>
          </cell>
          <cell r="H21">
            <v>1.036686579297891</v>
          </cell>
        </row>
        <row r="22">
          <cell r="A22" t="str">
            <v>Operator Service Providers (OSPs)</v>
          </cell>
          <cell r="B22">
            <v>1.87133649</v>
          </cell>
          <cell r="C22">
            <v>196.73188585</v>
          </cell>
          <cell r="D22">
            <v>34.201909470000004</v>
          </cell>
          <cell r="E22">
            <v>34.687597699999998</v>
          </cell>
          <cell r="F22">
            <v>1.4200617378570992</v>
          </cell>
          <cell r="G22">
            <v>31.45753302</v>
          </cell>
          <cell r="H22">
            <v>9.3118719489761563</v>
          </cell>
        </row>
        <row r="23">
          <cell r="A23" t="str">
            <v>Prepaid Calling Card Providers</v>
          </cell>
          <cell r="B23">
            <v>119.80403432999999</v>
          </cell>
          <cell r="C23">
            <v>321.42517843000002</v>
          </cell>
          <cell r="D23">
            <v>231.48358680000001</v>
          </cell>
          <cell r="E23">
            <v>256.02863645000002</v>
          </cell>
          <cell r="F23">
            <v>10.603365011449705</v>
          </cell>
          <cell r="G23">
            <v>240.62787650999999</v>
          </cell>
          <cell r="H23">
            <v>6.0152489789975707</v>
          </cell>
        </row>
        <row r="24">
          <cell r="A24" t="str">
            <v>Satellite Service Providers</v>
          </cell>
          <cell r="B24">
            <v>64.373352629999999</v>
          </cell>
          <cell r="C24">
            <v>93.204024529999984</v>
          </cell>
          <cell r="D24">
            <v>86.87206162999999</v>
          </cell>
          <cell r="E24">
            <v>90.643009949999993</v>
          </cell>
          <cell r="F24">
            <v>4.3408067556414025</v>
          </cell>
          <cell r="G24">
            <v>89.806941229999993</v>
          </cell>
          <cell r="H24">
            <v>0.92237528350083231</v>
          </cell>
        </row>
        <row r="25">
          <cell r="A25" t="str">
            <v>Toll Resellers</v>
          </cell>
          <cell r="B25">
            <v>449.72688755000007</v>
          </cell>
          <cell r="C25">
            <v>1579.4226295800004</v>
          </cell>
          <cell r="D25">
            <v>1070.4643090700001</v>
          </cell>
          <cell r="E25">
            <v>1099.7015843300001</v>
          </cell>
          <cell r="F25">
            <v>2.731270441459253</v>
          </cell>
          <cell r="G25">
            <v>1076.9249964400005</v>
          </cell>
          <cell r="H25">
            <v>2.0711607780283678</v>
          </cell>
        </row>
        <row r="26">
          <cell r="A26" t="str">
            <v>VoIP Toll Providers</v>
          </cell>
          <cell r="B26">
            <v>90.967546970000015</v>
          </cell>
          <cell r="C26">
            <v>118.28632992000004</v>
          </cell>
          <cell r="D26">
            <v>104.36806934000003</v>
          </cell>
          <cell r="E26">
            <v>85.80463161000003</v>
          </cell>
          <cell r="F26">
            <v>-17.786510613246914</v>
          </cell>
          <cell r="G26">
            <v>84.439135280000016</v>
          </cell>
          <cell r="H26">
            <v>1.591401657904062</v>
          </cell>
        </row>
        <row r="27">
          <cell r="A27" t="str">
            <v>Audio Bridge Service Providers</v>
          </cell>
          <cell r="B27">
            <v>43.167243299999996</v>
          </cell>
          <cell r="C27">
            <v>235.50655642999999</v>
          </cell>
          <cell r="D27">
            <v>228.39952731999995</v>
          </cell>
          <cell r="E27">
            <v>238.54019323999998</v>
          </cell>
          <cell r="F27">
            <v>4.4398804318856655</v>
          </cell>
          <cell r="G27">
            <v>237.27503076999997</v>
          </cell>
          <cell r="H27">
            <v>0.53037706258882011</v>
          </cell>
        </row>
        <row r="28">
          <cell r="A28" t="str">
            <v>Other Toll Providers</v>
          </cell>
          <cell r="B28">
            <v>297.58644381000005</v>
          </cell>
          <cell r="C28">
            <v>180.33241950000004</v>
          </cell>
          <cell r="D28">
            <v>161.51578868999999</v>
          </cell>
          <cell r="E28">
            <v>164.29578203</v>
          </cell>
          <cell r="F28">
            <v>1.7211898369488154</v>
          </cell>
          <cell r="G28">
            <v>163.65848893</v>
          </cell>
          <cell r="H28">
            <v>0.3878937682548817</v>
          </cell>
        </row>
        <row r="29">
          <cell r="A29" t="str">
            <v xml:space="preserve">      Toll Service Providers</v>
          </cell>
          <cell r="B29">
            <v>2612.06369051</v>
          </cell>
          <cell r="C29">
            <v>8288.6958946300037</v>
          </cell>
          <cell r="D29">
            <v>5816.678464560001</v>
          </cell>
          <cell r="E29">
            <v>5708.8464116300011</v>
          </cell>
          <cell r="F29">
            <v>-1.853842422045531</v>
          </cell>
          <cell r="G29">
            <v>5624.5717643500002</v>
          </cell>
          <cell r="H29">
            <v>1.4762115005987453</v>
          </cell>
        </row>
        <row r="30">
          <cell r="A30" t="str">
            <v xml:space="preserve">          All Filers</v>
          </cell>
          <cell r="B30">
            <v>14842.877113499997</v>
          </cell>
          <cell r="C30">
            <v>52400.696973319988</v>
          </cell>
          <cell r="D30">
            <v>17421.606730740004</v>
          </cell>
          <cell r="E30">
            <v>17624.874901300002</v>
          </cell>
          <cell r="F30">
            <v>1.1667590349249206</v>
          </cell>
          <cell r="G30">
            <v>17356.480304740002</v>
          </cell>
          <cell r="H30">
            <v>1.5228170302655764</v>
          </cell>
        </row>
        <row r="31">
          <cell r="A31" t="str">
            <v xml:space="preserve">         LIRE Exemption</v>
          </cell>
          <cell r="G31">
            <v>-830.93603501999939</v>
          </cell>
        </row>
        <row r="32">
          <cell r="A32" t="str">
            <v xml:space="preserve">        Total less LIRE</v>
          </cell>
          <cell r="G32">
            <v>16525.544269720001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7"/>
  <sheetViews>
    <sheetView topLeftCell="D3" zoomScale="83" zoomScaleNormal="83" zoomScaleSheetLayoutView="100" workbookViewId="0">
      <selection sqref="A1:L1"/>
    </sheetView>
  </sheetViews>
  <sheetFormatPr defaultColWidth="14.36328125" defaultRowHeight="16.5" customHeight="1" x14ac:dyDescent="0.35"/>
  <cols>
    <col min="1" max="1" width="36.08984375" style="10" bestFit="1" customWidth="1"/>
    <col min="2" max="2" width="41.36328125" style="10" bestFit="1" customWidth="1"/>
    <col min="3" max="4" width="10" style="10" customWidth="1"/>
    <col min="5" max="5" width="10.08984375" style="10" customWidth="1"/>
    <col min="6" max="12" width="10" style="10" customWidth="1"/>
    <col min="13" max="14" width="8.6328125" style="10" customWidth="1"/>
    <col min="15" max="16384" width="14.36328125" style="10"/>
  </cols>
  <sheetData>
    <row r="1" spans="1:15" ht="16.5" customHeight="1" x14ac:dyDescent="0.35">
      <c r="A1" s="502" t="s">
        <v>0</v>
      </c>
      <c r="B1" s="502"/>
      <c r="C1" s="502"/>
      <c r="D1" s="502"/>
      <c r="E1" s="502"/>
      <c r="F1" s="502"/>
      <c r="G1" s="502"/>
      <c r="H1" s="502"/>
      <c r="I1" s="502"/>
      <c r="J1" s="502"/>
      <c r="K1" s="502"/>
      <c r="L1" s="502"/>
    </row>
    <row r="2" spans="1:15" ht="16.5" customHeight="1" x14ac:dyDescent="0.35">
      <c r="A2" s="502" t="s">
        <v>360</v>
      </c>
      <c r="B2" s="502"/>
      <c r="C2" s="502"/>
      <c r="D2" s="502"/>
      <c r="E2" s="502"/>
      <c r="F2" s="502"/>
      <c r="G2" s="502"/>
      <c r="H2" s="502"/>
      <c r="I2" s="502"/>
      <c r="J2" s="502"/>
      <c r="K2" s="502"/>
      <c r="L2" s="502"/>
    </row>
    <row r="3" spans="1:15" ht="16.5" customHeight="1" x14ac:dyDescent="0.35">
      <c r="A3" s="502" t="s">
        <v>1</v>
      </c>
      <c r="B3" s="502"/>
      <c r="C3" s="502"/>
      <c r="D3" s="502"/>
      <c r="E3" s="502"/>
      <c r="F3" s="502"/>
      <c r="G3" s="502"/>
      <c r="H3" s="502"/>
      <c r="I3" s="502"/>
      <c r="J3" s="502"/>
      <c r="K3" s="502"/>
      <c r="L3" s="502"/>
    </row>
    <row r="4" spans="1:15" ht="16.5" customHeight="1" thickBot="1" x14ac:dyDescent="0.4"/>
    <row r="5" spans="1:15" ht="16.5" customHeight="1" thickTop="1" thickBot="1" x14ac:dyDescent="0.4">
      <c r="A5" s="11"/>
      <c r="B5" s="12"/>
      <c r="C5" s="396">
        <v>2013</v>
      </c>
      <c r="D5" s="397">
        <v>2014</v>
      </c>
      <c r="E5" s="397">
        <v>2015</v>
      </c>
      <c r="F5" s="397">
        <v>2016</v>
      </c>
      <c r="G5" s="398">
        <v>2017</v>
      </c>
      <c r="H5" s="398">
        <v>2018</v>
      </c>
      <c r="I5" s="398">
        <v>2019</v>
      </c>
      <c r="J5" s="397">
        <v>2020</v>
      </c>
      <c r="K5" s="399">
        <v>2021</v>
      </c>
      <c r="L5" s="400">
        <v>2022</v>
      </c>
    </row>
    <row r="6" spans="1:15" ht="16.5" customHeight="1" x14ac:dyDescent="0.35">
      <c r="A6" s="499" t="s">
        <v>2</v>
      </c>
      <c r="B6" s="392" t="s">
        <v>180</v>
      </c>
      <c r="C6" s="14">
        <v>32922</v>
      </c>
      <c r="D6" s="15">
        <v>30537</v>
      </c>
      <c r="E6" s="15">
        <v>28410</v>
      </c>
      <c r="F6" s="15">
        <v>25900</v>
      </c>
      <c r="G6" s="16">
        <v>23208</v>
      </c>
      <c r="H6" s="16">
        <v>20771</v>
      </c>
      <c r="I6" s="16">
        <v>18806</v>
      </c>
      <c r="J6" s="15">
        <v>16115</v>
      </c>
      <c r="K6" s="16">
        <v>14995</v>
      </c>
      <c r="L6" s="17">
        <v>13382</v>
      </c>
      <c r="M6" s="19"/>
      <c r="N6" s="19"/>
      <c r="O6" s="19"/>
    </row>
    <row r="7" spans="1:15" ht="16.5" customHeight="1" x14ac:dyDescent="0.35">
      <c r="A7" s="500"/>
      <c r="B7" s="393" t="s">
        <v>181</v>
      </c>
      <c r="C7" s="21">
        <v>359</v>
      </c>
      <c r="D7" s="22">
        <v>322</v>
      </c>
      <c r="E7" s="22">
        <v>286</v>
      </c>
      <c r="F7" s="22">
        <v>271</v>
      </c>
      <c r="G7" s="23">
        <v>269</v>
      </c>
      <c r="H7" s="23">
        <v>265</v>
      </c>
      <c r="I7" s="24">
        <v>280</v>
      </c>
      <c r="J7" s="22">
        <v>286</v>
      </c>
      <c r="K7" s="23">
        <v>311</v>
      </c>
      <c r="L7" s="25">
        <v>268</v>
      </c>
      <c r="M7" s="19"/>
      <c r="N7" s="19"/>
    </row>
    <row r="8" spans="1:15" ht="16.5" customHeight="1" x14ac:dyDescent="0.35">
      <c r="A8" s="500"/>
      <c r="B8" s="393" t="s">
        <v>182</v>
      </c>
      <c r="C8" s="21">
        <v>29632</v>
      </c>
      <c r="D8" s="22">
        <v>31222</v>
      </c>
      <c r="E8" s="22">
        <v>32191</v>
      </c>
      <c r="F8" s="22">
        <v>30472</v>
      </c>
      <c r="G8" s="23">
        <v>30272</v>
      </c>
      <c r="H8" s="23">
        <v>26906</v>
      </c>
      <c r="I8" s="24">
        <v>25560</v>
      </c>
      <c r="J8" s="22">
        <v>21608</v>
      </c>
      <c r="K8" s="23">
        <v>19619</v>
      </c>
      <c r="L8" s="25">
        <v>19995</v>
      </c>
      <c r="M8" s="19"/>
      <c r="N8" s="19"/>
    </row>
    <row r="9" spans="1:15" ht="16.5" customHeight="1" x14ac:dyDescent="0.35">
      <c r="A9" s="500"/>
      <c r="B9" s="393" t="s">
        <v>183</v>
      </c>
      <c r="C9" s="21">
        <v>10103</v>
      </c>
      <c r="D9" s="22">
        <v>11136</v>
      </c>
      <c r="E9" s="22">
        <v>11968</v>
      </c>
      <c r="F9" s="22">
        <v>14398</v>
      </c>
      <c r="G9" s="23">
        <v>14428</v>
      </c>
      <c r="H9" s="23">
        <v>14503</v>
      </c>
      <c r="I9" s="24">
        <v>14355</v>
      </c>
      <c r="J9" s="22">
        <v>14317</v>
      </c>
      <c r="K9" s="23">
        <v>13722</v>
      </c>
      <c r="L9" s="25">
        <v>13229</v>
      </c>
      <c r="M9" s="19"/>
      <c r="N9" s="19"/>
    </row>
    <row r="10" spans="1:15" ht="16.5" customHeight="1" x14ac:dyDescent="0.35">
      <c r="A10" s="500"/>
      <c r="B10" s="393" t="s">
        <v>184</v>
      </c>
      <c r="C10" s="21">
        <v>1746</v>
      </c>
      <c r="D10" s="22">
        <v>1450</v>
      </c>
      <c r="E10" s="22">
        <v>1493</v>
      </c>
      <c r="F10" s="22">
        <v>1510</v>
      </c>
      <c r="G10" s="23">
        <v>1749</v>
      </c>
      <c r="H10" s="23">
        <v>1710</v>
      </c>
      <c r="I10" s="24">
        <v>1265</v>
      </c>
      <c r="J10" s="22">
        <v>1164</v>
      </c>
      <c r="K10" s="23">
        <v>1117</v>
      </c>
      <c r="L10" s="25">
        <v>1090</v>
      </c>
      <c r="M10" s="19"/>
      <c r="N10" s="19"/>
    </row>
    <row r="11" spans="1:15" ht="16.5" customHeight="1" x14ac:dyDescent="0.35">
      <c r="A11" s="500"/>
      <c r="B11" s="393" t="s">
        <v>185</v>
      </c>
      <c r="C11" s="21">
        <v>5991</v>
      </c>
      <c r="D11" s="22">
        <v>5786</v>
      </c>
      <c r="E11" s="22">
        <v>6137</v>
      </c>
      <c r="F11" s="22">
        <v>6016</v>
      </c>
      <c r="G11" s="23">
        <v>5904</v>
      </c>
      <c r="H11" s="23">
        <v>5994</v>
      </c>
      <c r="I11" s="24">
        <v>6422</v>
      </c>
      <c r="J11" s="22">
        <v>6484</v>
      </c>
      <c r="K11" s="23">
        <v>7349</v>
      </c>
      <c r="L11" s="25">
        <v>7779</v>
      </c>
      <c r="M11" s="19"/>
      <c r="N11" s="19"/>
    </row>
    <row r="12" spans="1:15" ht="16.5" customHeight="1" x14ac:dyDescent="0.35">
      <c r="A12" s="500"/>
      <c r="B12" s="393" t="s">
        <v>186</v>
      </c>
      <c r="C12" s="21">
        <v>5968</v>
      </c>
      <c r="D12" s="22">
        <v>5511</v>
      </c>
      <c r="E12" s="22">
        <v>5175</v>
      </c>
      <c r="F12" s="22">
        <v>4787</v>
      </c>
      <c r="G12" s="23">
        <v>4431</v>
      </c>
      <c r="H12" s="23">
        <v>4049</v>
      </c>
      <c r="I12" s="24">
        <v>3700</v>
      </c>
      <c r="J12" s="22">
        <v>3345</v>
      </c>
      <c r="K12" s="23">
        <v>2940</v>
      </c>
      <c r="L12" s="25">
        <v>2557</v>
      </c>
      <c r="M12" s="328"/>
      <c r="N12" s="19"/>
    </row>
    <row r="13" spans="1:15" ht="16.5" customHeight="1" x14ac:dyDescent="0.35">
      <c r="A13" s="500"/>
      <c r="B13" s="393" t="s">
        <v>187</v>
      </c>
      <c r="C13" s="21">
        <v>6384</v>
      </c>
      <c r="D13" s="22">
        <v>5006</v>
      </c>
      <c r="E13" s="22">
        <v>4836</v>
      </c>
      <c r="F13" s="22">
        <v>3809</v>
      </c>
      <c r="G13" s="23">
        <v>3312</v>
      </c>
      <c r="H13" s="23">
        <v>2850</v>
      </c>
      <c r="I13" s="24">
        <v>2575</v>
      </c>
      <c r="J13" s="22">
        <v>2257</v>
      </c>
      <c r="K13" s="23">
        <v>1793</v>
      </c>
      <c r="L13" s="25">
        <v>1607</v>
      </c>
      <c r="M13" s="328"/>
      <c r="N13" s="19"/>
    </row>
    <row r="14" spans="1:15" ht="16.5" customHeight="1" thickBot="1" x14ac:dyDescent="0.4">
      <c r="A14" s="500"/>
      <c r="B14" s="394" t="s">
        <v>3</v>
      </c>
      <c r="C14" s="27">
        <v>93105</v>
      </c>
      <c r="D14" s="28">
        <v>90969</v>
      </c>
      <c r="E14" s="28">
        <v>90495</v>
      </c>
      <c r="F14" s="28">
        <v>87162</v>
      </c>
      <c r="G14" s="28">
        <v>83572</v>
      </c>
      <c r="H14" s="29">
        <v>77048</v>
      </c>
      <c r="I14" s="30">
        <v>72964</v>
      </c>
      <c r="J14" s="28">
        <v>65576</v>
      </c>
      <c r="K14" s="29">
        <v>61847</v>
      </c>
      <c r="L14" s="31">
        <v>59907</v>
      </c>
      <c r="M14" s="328"/>
      <c r="N14" s="19"/>
      <c r="O14" s="19"/>
    </row>
    <row r="15" spans="1:15" ht="16.5" customHeight="1" thickBot="1" x14ac:dyDescent="0.4">
      <c r="A15" s="168" t="s">
        <v>4</v>
      </c>
      <c r="B15" s="391" t="s">
        <v>188</v>
      </c>
      <c r="C15" s="33">
        <v>98160</v>
      </c>
      <c r="D15" s="34">
        <v>86996</v>
      </c>
      <c r="E15" s="34">
        <v>75262</v>
      </c>
      <c r="F15" s="34">
        <v>65636</v>
      </c>
      <c r="G15" s="35">
        <v>56952</v>
      </c>
      <c r="H15" s="35">
        <v>52890</v>
      </c>
      <c r="I15" s="36">
        <v>39631</v>
      </c>
      <c r="J15" s="34">
        <v>33379</v>
      </c>
      <c r="K15" s="35">
        <v>28688</v>
      </c>
      <c r="L15" s="37">
        <v>28840</v>
      </c>
      <c r="M15" s="328"/>
      <c r="N15" s="19"/>
      <c r="O15" s="19"/>
    </row>
    <row r="16" spans="1:15" ht="16.5" customHeight="1" x14ac:dyDescent="0.35">
      <c r="A16" s="499" t="s">
        <v>5</v>
      </c>
      <c r="B16" s="392" t="s">
        <v>189</v>
      </c>
      <c r="C16" s="38">
        <v>3064</v>
      </c>
      <c r="D16" s="39">
        <v>2699</v>
      </c>
      <c r="E16" s="39">
        <v>2351</v>
      </c>
      <c r="F16" s="39">
        <v>1876</v>
      </c>
      <c r="G16" s="40">
        <v>1844</v>
      </c>
      <c r="H16" s="40">
        <v>1810</v>
      </c>
      <c r="I16" s="41">
        <v>1711</v>
      </c>
      <c r="J16" s="39">
        <v>1464</v>
      </c>
      <c r="K16" s="40">
        <v>1481</v>
      </c>
      <c r="L16" s="42">
        <v>1330</v>
      </c>
      <c r="M16" s="328"/>
      <c r="N16" s="19"/>
    </row>
    <row r="17" spans="1:17" ht="16.5" customHeight="1" x14ac:dyDescent="0.35">
      <c r="A17" s="500"/>
      <c r="B17" s="393" t="s">
        <v>190</v>
      </c>
      <c r="C17" s="21">
        <v>4999</v>
      </c>
      <c r="D17" s="22">
        <v>5139</v>
      </c>
      <c r="E17" s="22">
        <v>5238</v>
      </c>
      <c r="F17" s="22">
        <v>3447</v>
      </c>
      <c r="G17" s="23">
        <v>3768</v>
      </c>
      <c r="H17" s="23">
        <v>3925</v>
      </c>
      <c r="I17" s="24">
        <v>3518</v>
      </c>
      <c r="J17" s="22">
        <v>2491</v>
      </c>
      <c r="K17" s="23">
        <v>2373</v>
      </c>
      <c r="L17" s="25">
        <v>2332</v>
      </c>
      <c r="M17" s="328"/>
      <c r="N17" s="19"/>
    </row>
    <row r="18" spans="1:17" ht="16.5" customHeight="1" x14ac:dyDescent="0.35">
      <c r="A18" s="500"/>
      <c r="B18" s="393" t="s">
        <v>191</v>
      </c>
      <c r="C18" s="21">
        <v>18346</v>
      </c>
      <c r="D18" s="22">
        <v>17354</v>
      </c>
      <c r="E18" s="22">
        <v>16261</v>
      </c>
      <c r="F18" s="22">
        <v>14850</v>
      </c>
      <c r="G18" s="23">
        <v>11841</v>
      </c>
      <c r="H18" s="23">
        <v>11068</v>
      </c>
      <c r="I18" s="24">
        <v>9913</v>
      </c>
      <c r="J18" s="22">
        <v>9054</v>
      </c>
      <c r="K18" s="23">
        <v>7749</v>
      </c>
      <c r="L18" s="25">
        <v>7126</v>
      </c>
      <c r="M18" s="328"/>
      <c r="N18" s="19"/>
    </row>
    <row r="19" spans="1:17" ht="16.5" customHeight="1" x14ac:dyDescent="0.35">
      <c r="A19" s="500"/>
      <c r="B19" s="393" t="s">
        <v>192</v>
      </c>
      <c r="C19" s="21">
        <v>12542</v>
      </c>
      <c r="D19" s="22">
        <v>12293</v>
      </c>
      <c r="E19" s="22">
        <v>12778</v>
      </c>
      <c r="F19" s="22">
        <v>13353</v>
      </c>
      <c r="G19" s="23">
        <v>13316</v>
      </c>
      <c r="H19" s="23">
        <v>12850</v>
      </c>
      <c r="I19" s="24">
        <v>11991</v>
      </c>
      <c r="J19" s="22">
        <v>10698</v>
      </c>
      <c r="K19" s="23">
        <v>9709</v>
      </c>
      <c r="L19" s="25">
        <v>9000</v>
      </c>
      <c r="M19" s="328"/>
      <c r="N19" s="19"/>
    </row>
    <row r="20" spans="1:17" ht="16.5" customHeight="1" x14ac:dyDescent="0.35">
      <c r="A20" s="500"/>
      <c r="B20" s="393" t="s">
        <v>193</v>
      </c>
      <c r="C20" s="21">
        <v>3886</v>
      </c>
      <c r="D20" s="22">
        <v>3965</v>
      </c>
      <c r="E20" s="22">
        <v>3050</v>
      </c>
      <c r="F20" s="22">
        <v>2816</v>
      </c>
      <c r="G20" s="23">
        <v>3306</v>
      </c>
      <c r="H20" s="23">
        <v>2233</v>
      </c>
      <c r="I20" s="24">
        <v>2273</v>
      </c>
      <c r="J20" s="22">
        <v>2268</v>
      </c>
      <c r="K20" s="23">
        <v>1838</v>
      </c>
      <c r="L20" s="25">
        <v>1654</v>
      </c>
      <c r="M20" s="328"/>
      <c r="N20" s="19"/>
    </row>
    <row r="21" spans="1:17" ht="16.5" customHeight="1" thickBot="1" x14ac:dyDescent="0.4">
      <c r="A21" s="501"/>
      <c r="B21" s="395" t="s">
        <v>6</v>
      </c>
      <c r="C21" s="44">
        <v>42837</v>
      </c>
      <c r="D21" s="45">
        <v>41450</v>
      </c>
      <c r="E21" s="45">
        <v>39678</v>
      </c>
      <c r="F21" s="45">
        <v>36342</v>
      </c>
      <c r="G21" s="45">
        <v>34075</v>
      </c>
      <c r="H21" s="46">
        <v>31885</v>
      </c>
      <c r="I21" s="47">
        <v>29405</v>
      </c>
      <c r="J21" s="45">
        <v>25975</v>
      </c>
      <c r="K21" s="46">
        <v>23151</v>
      </c>
      <c r="L21" s="48">
        <v>21443</v>
      </c>
      <c r="M21" s="328"/>
      <c r="N21" s="19"/>
      <c r="O21" s="19"/>
    </row>
    <row r="22" spans="1:17" ht="16.5" customHeight="1" x14ac:dyDescent="0.35">
      <c r="A22" s="503" t="s">
        <v>7</v>
      </c>
      <c r="B22" s="504"/>
      <c r="C22" s="33">
        <v>234102</v>
      </c>
      <c r="D22" s="34">
        <v>219416</v>
      </c>
      <c r="E22" s="34">
        <v>205436</v>
      </c>
      <c r="F22" s="34">
        <v>189141</v>
      </c>
      <c r="G22" s="34">
        <v>174599</v>
      </c>
      <c r="H22" s="35">
        <v>161824</v>
      </c>
      <c r="I22" s="36">
        <v>142000</v>
      </c>
      <c r="J22" s="34">
        <v>124930</v>
      </c>
      <c r="K22" s="35">
        <v>113685</v>
      </c>
      <c r="L22" s="37">
        <v>110190</v>
      </c>
      <c r="M22" s="328"/>
      <c r="N22" s="19"/>
      <c r="O22" s="19"/>
    </row>
    <row r="23" spans="1:17" s="327" customFormat="1" ht="16.5" customHeight="1" thickBot="1" x14ac:dyDescent="0.4">
      <c r="A23" s="505" t="s">
        <v>246</v>
      </c>
      <c r="B23" s="506"/>
      <c r="C23" s="322">
        <v>8986</v>
      </c>
      <c r="D23" s="323">
        <v>9083</v>
      </c>
      <c r="E23" s="323">
        <v>9041</v>
      </c>
      <c r="F23" s="323">
        <v>9135</v>
      </c>
      <c r="G23" s="323">
        <v>8319</v>
      </c>
      <c r="H23" s="324">
        <v>8438</v>
      </c>
      <c r="I23" s="325">
        <v>8447</v>
      </c>
      <c r="J23" s="323">
        <v>8059</v>
      </c>
      <c r="K23" s="324">
        <v>9126</v>
      </c>
      <c r="L23" s="326">
        <v>7796</v>
      </c>
      <c r="M23" s="328"/>
      <c r="N23" s="328"/>
      <c r="O23" s="328"/>
    </row>
    <row r="24" spans="1:17" ht="16.5" customHeight="1" x14ac:dyDescent="0.35">
      <c r="A24" s="503" t="s">
        <v>194</v>
      </c>
      <c r="B24" s="504"/>
      <c r="C24" s="33">
        <v>243088</v>
      </c>
      <c r="D24" s="34">
        <v>228499</v>
      </c>
      <c r="E24" s="34">
        <v>214477</v>
      </c>
      <c r="F24" s="34">
        <v>198276</v>
      </c>
      <c r="G24" s="35">
        <v>182918</v>
      </c>
      <c r="H24" s="35">
        <v>170262</v>
      </c>
      <c r="I24" s="36">
        <v>150447</v>
      </c>
      <c r="J24" s="34">
        <v>132989</v>
      </c>
      <c r="K24" s="35">
        <v>122812</v>
      </c>
      <c r="L24" s="37">
        <v>117985</v>
      </c>
      <c r="M24" s="328"/>
      <c r="N24" s="19"/>
      <c r="O24" s="19"/>
    </row>
    <row r="25" spans="1:17" s="327" customFormat="1" ht="16.5" customHeight="1" thickBot="1" x14ac:dyDescent="0.4">
      <c r="A25" s="505" t="s">
        <v>247</v>
      </c>
      <c r="B25" s="506"/>
      <c r="C25" s="322">
        <v>251892</v>
      </c>
      <c r="D25" s="323">
        <v>268804</v>
      </c>
      <c r="E25" s="323">
        <v>301121</v>
      </c>
      <c r="F25" s="323">
        <v>311404</v>
      </c>
      <c r="G25" s="324">
        <v>321597</v>
      </c>
      <c r="H25" s="324">
        <v>337212</v>
      </c>
      <c r="I25" s="329">
        <v>361245</v>
      </c>
      <c r="J25" s="323">
        <v>379509</v>
      </c>
      <c r="K25" s="324">
        <v>422670</v>
      </c>
      <c r="L25" s="330">
        <v>443356</v>
      </c>
      <c r="M25" s="328"/>
      <c r="N25" s="328"/>
    </row>
    <row r="26" spans="1:17" ht="16.5" customHeight="1" thickBot="1" x14ac:dyDescent="0.4">
      <c r="A26" s="507" t="s">
        <v>8</v>
      </c>
      <c r="B26" s="508"/>
      <c r="C26" s="49">
        <v>494981</v>
      </c>
      <c r="D26" s="50">
        <v>497303</v>
      </c>
      <c r="E26" s="50">
        <v>515598</v>
      </c>
      <c r="F26" s="50">
        <v>509679</v>
      </c>
      <c r="G26" s="51">
        <v>504516</v>
      </c>
      <c r="H26" s="51">
        <v>507474</v>
      </c>
      <c r="I26" s="52">
        <v>511692</v>
      </c>
      <c r="J26" s="50">
        <v>512497</v>
      </c>
      <c r="K26" s="51">
        <v>545482</v>
      </c>
      <c r="L26" s="53">
        <v>561341</v>
      </c>
      <c r="M26" s="328"/>
      <c r="N26" s="19"/>
      <c r="O26" s="18"/>
      <c r="P26" s="18"/>
      <c r="Q26" s="18"/>
    </row>
    <row r="27" spans="1:17" ht="16.5" customHeight="1" x14ac:dyDescent="0.35">
      <c r="A27" s="54"/>
      <c r="B27" s="55"/>
      <c r="C27" s="56"/>
      <c r="D27" s="56"/>
      <c r="E27" s="56"/>
      <c r="F27" s="56"/>
      <c r="G27" s="56"/>
      <c r="H27" s="57"/>
      <c r="I27" s="57"/>
      <c r="L27" s="18"/>
      <c r="M27" s="19"/>
      <c r="N27" s="18"/>
      <c r="O27" s="18"/>
      <c r="P27" s="18"/>
    </row>
  </sheetData>
  <mergeCells count="10">
    <mergeCell ref="A22:B22"/>
    <mergeCell ref="A23:B23"/>
    <mergeCell ref="A24:B24"/>
    <mergeCell ref="A25:B25"/>
    <mergeCell ref="A26:B26"/>
    <mergeCell ref="A6:A14"/>
    <mergeCell ref="A16:A21"/>
    <mergeCell ref="A1:L1"/>
    <mergeCell ref="A2:L2"/>
    <mergeCell ref="A3:L3"/>
  </mergeCells>
  <printOptions horizontalCentered="1"/>
  <pageMargins left="0" right="0" top="0" bottom="0" header="0" footer="0"/>
  <pageSetup scale="78" orientation="landscape" useFirstPageNumber="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96574-4546-4DD7-B15A-70CDACC430E6}">
  <sheetPr published="0"/>
  <dimension ref="A2:C8"/>
  <sheetViews>
    <sheetView zoomScaleNormal="100" workbookViewId="0">
      <selection activeCell="G26" sqref="G26"/>
    </sheetView>
  </sheetViews>
  <sheetFormatPr defaultColWidth="9.08984375" defaultRowHeight="13" x14ac:dyDescent="0.3"/>
  <cols>
    <col min="1" max="1" width="1.6328125" style="243" bestFit="1" customWidth="1"/>
    <col min="2" max="2" width="137" style="243" customWidth="1"/>
    <col min="3" max="12" width="10.6328125" style="243" customWidth="1"/>
    <col min="13" max="16384" width="9.08984375" style="243"/>
  </cols>
  <sheetData>
    <row r="2" spans="1:3" s="315" customFormat="1" ht="78" x14ac:dyDescent="0.3">
      <c r="A2" s="314">
        <v>1</v>
      </c>
      <c r="B2" s="317" t="s">
        <v>176</v>
      </c>
    </row>
    <row r="3" spans="1:3" s="315" customFormat="1" ht="15.5" x14ac:dyDescent="0.3">
      <c r="A3" s="314">
        <v>2</v>
      </c>
      <c r="B3" s="317" t="s">
        <v>341</v>
      </c>
    </row>
    <row r="4" spans="1:3" s="315" customFormat="1" ht="15.5" x14ac:dyDescent="0.3">
      <c r="A4" s="314">
        <v>3</v>
      </c>
      <c r="B4" s="317" t="s">
        <v>342</v>
      </c>
    </row>
    <row r="5" spans="1:3" s="315" customFormat="1" ht="52" x14ac:dyDescent="0.3">
      <c r="A5" s="314">
        <v>4</v>
      </c>
      <c r="B5" s="317" t="s">
        <v>245</v>
      </c>
    </row>
    <row r="6" spans="1:3" s="315" customFormat="1" ht="26" x14ac:dyDescent="0.3">
      <c r="A6" s="314">
        <v>5</v>
      </c>
      <c r="B6" s="317" t="s">
        <v>343</v>
      </c>
    </row>
    <row r="7" spans="1:3" s="315" customFormat="1" x14ac:dyDescent="0.3">
      <c r="A7" s="316"/>
      <c r="B7" s="318" t="s">
        <v>177</v>
      </c>
    </row>
    <row r="8" spans="1:3" s="315" customFormat="1" x14ac:dyDescent="0.3">
      <c r="A8" s="316"/>
      <c r="B8" s="519" t="s">
        <v>362</v>
      </c>
      <c r="C8" s="519"/>
    </row>
  </sheetData>
  <mergeCells count="1">
    <mergeCell ref="B8:C8"/>
  </mergeCells>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96486-05BC-49C6-A84E-1CF6443D9C47}">
  <sheetPr>
    <pageSetUpPr fitToPage="1"/>
  </sheetPr>
  <dimension ref="A1:E72"/>
  <sheetViews>
    <sheetView topLeftCell="A45" zoomScale="90" zoomScaleNormal="90" zoomScaleSheetLayoutView="85" workbookViewId="0">
      <selection activeCell="G26" sqref="G26"/>
    </sheetView>
  </sheetViews>
  <sheetFormatPr defaultColWidth="12.08984375" defaultRowHeight="16.5" customHeight="1" x14ac:dyDescent="0.35"/>
  <cols>
    <col min="1" max="1" width="12.08984375" style="365"/>
    <col min="2" max="4" width="24.08984375" style="365" customWidth="1"/>
    <col min="5" max="16384" width="12.08984375" style="365"/>
  </cols>
  <sheetData>
    <row r="1" spans="2:4" ht="16.5" customHeight="1" x14ac:dyDescent="0.35">
      <c r="B1" s="529" t="s">
        <v>53</v>
      </c>
      <c r="C1" s="529"/>
      <c r="D1" s="529"/>
    </row>
    <row r="2" spans="2:4" ht="16.5" customHeight="1" x14ac:dyDescent="0.35">
      <c r="B2" s="529" t="s">
        <v>198</v>
      </c>
      <c r="C2" s="529"/>
      <c r="D2" s="529"/>
    </row>
    <row r="3" spans="2:4" ht="16.5" customHeight="1" thickBot="1" x14ac:dyDescent="0.4">
      <c r="B3" s="375"/>
      <c r="C3" s="375"/>
      <c r="D3" s="375"/>
    </row>
    <row r="4" spans="2:4" ht="16.5" customHeight="1" thickBot="1" x14ac:dyDescent="0.4">
      <c r="B4" s="89" t="s">
        <v>54</v>
      </c>
      <c r="C4" s="374" t="s">
        <v>55</v>
      </c>
      <c r="D4" s="90" t="s">
        <v>56</v>
      </c>
    </row>
    <row r="5" spans="2:4" ht="16.5" hidden="1" customHeight="1" x14ac:dyDescent="0.35">
      <c r="B5" s="91">
        <v>2010</v>
      </c>
      <c r="C5" s="370" t="s">
        <v>57</v>
      </c>
      <c r="D5" s="92">
        <v>14.1</v>
      </c>
    </row>
    <row r="6" spans="2:4" ht="16.5" hidden="1" customHeight="1" x14ac:dyDescent="0.35">
      <c r="B6" s="91"/>
      <c r="C6" s="370" t="s">
        <v>58</v>
      </c>
      <c r="D6" s="92">
        <v>15.3</v>
      </c>
    </row>
    <row r="7" spans="2:4" ht="16.5" hidden="1" customHeight="1" x14ac:dyDescent="0.35">
      <c r="B7" s="91"/>
      <c r="C7" s="370" t="s">
        <v>59</v>
      </c>
      <c r="D7" s="92">
        <v>13.6</v>
      </c>
    </row>
    <row r="8" spans="2:4" ht="16.5" hidden="1" customHeight="1" x14ac:dyDescent="0.35">
      <c r="B8" s="93"/>
      <c r="C8" s="372" t="s">
        <v>60</v>
      </c>
      <c r="D8" s="94">
        <v>12.9</v>
      </c>
    </row>
    <row r="9" spans="2:4" ht="16.5" hidden="1" customHeight="1" x14ac:dyDescent="0.35">
      <c r="B9" s="91">
        <v>2011</v>
      </c>
      <c r="C9" s="370" t="s">
        <v>57</v>
      </c>
      <c r="D9" s="92">
        <v>15.5</v>
      </c>
    </row>
    <row r="10" spans="2:4" ht="16.5" hidden="1" customHeight="1" x14ac:dyDescent="0.35">
      <c r="B10" s="91"/>
      <c r="C10" s="370" t="s">
        <v>58</v>
      </c>
      <c r="D10" s="92">
        <v>14.9</v>
      </c>
    </row>
    <row r="11" spans="2:4" ht="16.5" hidden="1" customHeight="1" x14ac:dyDescent="0.35">
      <c r="B11" s="91"/>
      <c r="C11" s="370" t="s">
        <v>59</v>
      </c>
      <c r="D11" s="92">
        <v>14.4</v>
      </c>
    </row>
    <row r="12" spans="2:4" ht="16.5" hidden="1" customHeight="1" x14ac:dyDescent="0.35">
      <c r="B12" s="93"/>
      <c r="C12" s="372" t="s">
        <v>60</v>
      </c>
      <c r="D12" s="94">
        <v>15.3</v>
      </c>
    </row>
    <row r="13" spans="2:4" ht="16.5" hidden="1" customHeight="1" x14ac:dyDescent="0.35">
      <c r="B13" s="91">
        <v>2012</v>
      </c>
      <c r="C13" s="370" t="s">
        <v>57</v>
      </c>
      <c r="D13" s="92">
        <v>17.899999999999999</v>
      </c>
    </row>
    <row r="14" spans="2:4" ht="16.5" hidden="1" customHeight="1" x14ac:dyDescent="0.35">
      <c r="B14" s="91"/>
      <c r="C14" s="370" t="s">
        <v>58</v>
      </c>
      <c r="D14" s="92">
        <v>17.399999999999999</v>
      </c>
    </row>
    <row r="15" spans="2:4" ht="16.5" hidden="1" customHeight="1" x14ac:dyDescent="0.35">
      <c r="B15" s="91"/>
      <c r="C15" s="370" t="s">
        <v>59</v>
      </c>
      <c r="D15" s="92">
        <v>15.7</v>
      </c>
    </row>
    <row r="16" spans="2:4" ht="16.5" hidden="1" customHeight="1" x14ac:dyDescent="0.35">
      <c r="B16" s="93"/>
      <c r="C16" s="372" t="s">
        <v>60</v>
      </c>
      <c r="D16" s="94">
        <v>17.399999999999999</v>
      </c>
    </row>
    <row r="17" spans="2:4" ht="16.5" hidden="1" customHeight="1" x14ac:dyDescent="0.35">
      <c r="B17" s="91">
        <v>2013</v>
      </c>
      <c r="C17" s="370" t="s">
        <v>57</v>
      </c>
      <c r="D17" s="92">
        <v>16.100000000000001</v>
      </c>
    </row>
    <row r="18" spans="2:4" ht="16.5" hidden="1" customHeight="1" x14ac:dyDescent="0.35">
      <c r="B18" s="91"/>
      <c r="C18" s="370" t="s">
        <v>58</v>
      </c>
      <c r="D18" s="92">
        <v>15.5</v>
      </c>
    </row>
    <row r="19" spans="2:4" ht="16.5" hidden="1" customHeight="1" x14ac:dyDescent="0.35">
      <c r="B19" s="91"/>
      <c r="C19" s="370" t="s">
        <v>59</v>
      </c>
      <c r="D19" s="92">
        <v>15.1</v>
      </c>
    </row>
    <row r="20" spans="2:4" ht="16.5" hidden="1" customHeight="1" x14ac:dyDescent="0.35">
      <c r="B20" s="93"/>
      <c r="C20" s="372" t="s">
        <v>60</v>
      </c>
      <c r="D20" s="94">
        <v>15.6</v>
      </c>
    </row>
    <row r="21" spans="2:4" ht="16.5" customHeight="1" x14ac:dyDescent="0.35">
      <c r="B21" s="91">
        <v>2014</v>
      </c>
      <c r="C21" s="370" t="s">
        <v>57</v>
      </c>
      <c r="D21" s="92">
        <v>16.399999999999999</v>
      </c>
    </row>
    <row r="22" spans="2:4" ht="16.5" customHeight="1" x14ac:dyDescent="0.35">
      <c r="B22" s="91"/>
      <c r="C22" s="370" t="s">
        <v>58</v>
      </c>
      <c r="D22" s="92">
        <v>16.600000000000001</v>
      </c>
    </row>
    <row r="23" spans="2:4" ht="16.5" customHeight="1" x14ac:dyDescent="0.35">
      <c r="B23" s="91"/>
      <c r="C23" s="370" t="s">
        <v>59</v>
      </c>
      <c r="D23" s="92">
        <v>15.7</v>
      </c>
    </row>
    <row r="24" spans="2:4" ht="16.5" customHeight="1" x14ac:dyDescent="0.35">
      <c r="B24" s="93"/>
      <c r="C24" s="372" t="s">
        <v>60</v>
      </c>
      <c r="D24" s="94">
        <v>16.100000000000001</v>
      </c>
    </row>
    <row r="25" spans="2:4" ht="16.5" customHeight="1" x14ac:dyDescent="0.35">
      <c r="B25" s="91">
        <v>2015</v>
      </c>
      <c r="C25" s="370" t="s">
        <v>57</v>
      </c>
      <c r="D25" s="92">
        <v>16.8</v>
      </c>
    </row>
    <row r="26" spans="2:4" ht="16.5" customHeight="1" x14ac:dyDescent="0.35">
      <c r="B26" s="91"/>
      <c r="C26" s="370" t="s">
        <v>58</v>
      </c>
      <c r="D26" s="92">
        <v>17.399999999999999</v>
      </c>
    </row>
    <row r="27" spans="2:4" ht="16.5" customHeight="1" x14ac:dyDescent="0.35">
      <c r="B27" s="91"/>
      <c r="C27" s="370" t="s">
        <v>59</v>
      </c>
      <c r="D27" s="92">
        <v>17.100000000000001</v>
      </c>
    </row>
    <row r="28" spans="2:4" ht="16.5" customHeight="1" x14ac:dyDescent="0.35">
      <c r="B28" s="93"/>
      <c r="C28" s="372" t="s">
        <v>60</v>
      </c>
      <c r="D28" s="94">
        <v>16.7</v>
      </c>
    </row>
    <row r="29" spans="2:4" ht="16.5" customHeight="1" x14ac:dyDescent="0.35">
      <c r="B29" s="91">
        <v>2016</v>
      </c>
      <c r="C29" s="370" t="s">
        <v>57</v>
      </c>
      <c r="D29" s="92">
        <v>18.2</v>
      </c>
    </row>
    <row r="30" spans="2:4" ht="16.5" customHeight="1" x14ac:dyDescent="0.35">
      <c r="B30" s="91"/>
      <c r="C30" s="370" t="s">
        <v>58</v>
      </c>
      <c r="D30" s="92">
        <v>17.899999999999999</v>
      </c>
    </row>
    <row r="31" spans="2:4" ht="16.5" customHeight="1" x14ac:dyDescent="0.35">
      <c r="B31" s="91"/>
      <c r="C31" s="370" t="s">
        <v>59</v>
      </c>
      <c r="D31" s="92">
        <v>17.899999999999999</v>
      </c>
    </row>
    <row r="32" spans="2:4" ht="16.5" customHeight="1" x14ac:dyDescent="0.35">
      <c r="B32" s="93"/>
      <c r="C32" s="372" t="s">
        <v>60</v>
      </c>
      <c r="D32" s="94">
        <v>17.399999999999999</v>
      </c>
    </row>
    <row r="33" spans="2:5" ht="16.5" customHeight="1" x14ac:dyDescent="0.35">
      <c r="B33" s="91">
        <v>2017</v>
      </c>
      <c r="C33" s="370" t="s">
        <v>57</v>
      </c>
      <c r="D33" s="92">
        <v>16.7</v>
      </c>
    </row>
    <row r="34" spans="2:5" ht="16.5" customHeight="1" x14ac:dyDescent="0.35">
      <c r="B34" s="91"/>
      <c r="C34" s="370" t="s">
        <v>58</v>
      </c>
      <c r="D34" s="92">
        <v>17.399999999999999</v>
      </c>
    </row>
    <row r="35" spans="2:5" ht="16.5" customHeight="1" x14ac:dyDescent="0.35">
      <c r="B35" s="91"/>
      <c r="C35" s="370" t="s">
        <v>59</v>
      </c>
      <c r="D35" s="92">
        <v>17.100000000000001</v>
      </c>
    </row>
    <row r="36" spans="2:5" ht="16.5" customHeight="1" x14ac:dyDescent="0.35">
      <c r="B36" s="93"/>
      <c r="C36" s="372" t="s">
        <v>60</v>
      </c>
      <c r="D36" s="94">
        <v>18.8</v>
      </c>
    </row>
    <row r="37" spans="2:5" ht="16.5" customHeight="1" x14ac:dyDescent="0.35">
      <c r="B37" s="91">
        <v>2018</v>
      </c>
      <c r="C37" s="370" t="s">
        <v>57</v>
      </c>
      <c r="D37" s="92">
        <v>19.5</v>
      </c>
    </row>
    <row r="38" spans="2:5" ht="16.5" customHeight="1" x14ac:dyDescent="0.35">
      <c r="B38" s="91"/>
      <c r="C38" s="370" t="s">
        <v>58</v>
      </c>
      <c r="D38" s="92">
        <v>18.399999999999999</v>
      </c>
    </row>
    <row r="39" spans="2:5" ht="16.5" customHeight="1" x14ac:dyDescent="0.35">
      <c r="B39" s="91"/>
      <c r="C39" s="370" t="s">
        <v>59</v>
      </c>
      <c r="D39" s="92">
        <v>17.899999999999999</v>
      </c>
    </row>
    <row r="40" spans="2:5" ht="16.5" customHeight="1" x14ac:dyDescent="0.35">
      <c r="B40" s="93"/>
      <c r="C40" s="372" t="s">
        <v>60</v>
      </c>
      <c r="D40" s="94">
        <v>20.100000000000001</v>
      </c>
    </row>
    <row r="41" spans="2:5" ht="16.5" customHeight="1" x14ac:dyDescent="0.35">
      <c r="B41" s="91">
        <v>2019</v>
      </c>
      <c r="C41" s="370" t="s">
        <v>57</v>
      </c>
      <c r="D41" s="92">
        <v>20</v>
      </c>
      <c r="E41" s="373"/>
    </row>
    <row r="42" spans="2:5" ht="16.5" customHeight="1" x14ac:dyDescent="0.35">
      <c r="B42" s="91"/>
      <c r="C42" s="370" t="s">
        <v>58</v>
      </c>
      <c r="D42" s="92">
        <v>18.8</v>
      </c>
    </row>
    <row r="43" spans="2:5" ht="16.5" customHeight="1" x14ac:dyDescent="0.35">
      <c r="B43" s="91"/>
      <c r="C43" s="370" t="s">
        <v>59</v>
      </c>
      <c r="D43" s="92">
        <v>24.4</v>
      </c>
    </row>
    <row r="44" spans="2:5" ht="16.5" customHeight="1" x14ac:dyDescent="0.35">
      <c r="B44" s="93"/>
      <c r="C44" s="372" t="s">
        <v>60</v>
      </c>
      <c r="D44" s="94">
        <v>25</v>
      </c>
    </row>
    <row r="45" spans="2:5" ht="16.5" customHeight="1" x14ac:dyDescent="0.35">
      <c r="B45" s="91">
        <v>2020</v>
      </c>
      <c r="C45" s="370" t="s">
        <v>57</v>
      </c>
      <c r="D45" s="92">
        <v>21.2</v>
      </c>
    </row>
    <row r="46" spans="2:5" ht="16.5" customHeight="1" x14ac:dyDescent="0.35">
      <c r="B46" s="91"/>
      <c r="C46" s="370" t="s">
        <v>58</v>
      </c>
      <c r="D46" s="92">
        <v>19.600000000000001</v>
      </c>
    </row>
    <row r="47" spans="2:5" ht="16.5" customHeight="1" x14ac:dyDescent="0.35">
      <c r="B47" s="91"/>
      <c r="C47" s="370" t="s">
        <v>59</v>
      </c>
      <c r="D47" s="92">
        <v>26.5</v>
      </c>
    </row>
    <row r="48" spans="2:5" ht="16.5" customHeight="1" x14ac:dyDescent="0.35">
      <c r="B48" s="93"/>
      <c r="C48" s="372" t="s">
        <v>60</v>
      </c>
      <c r="D48" s="94">
        <v>27.1</v>
      </c>
    </row>
    <row r="49" spans="1:4" ht="16.5" customHeight="1" x14ac:dyDescent="0.35">
      <c r="B49" s="91">
        <v>2021</v>
      </c>
      <c r="C49" s="370" t="s">
        <v>57</v>
      </c>
      <c r="D49" s="92">
        <v>31.8</v>
      </c>
    </row>
    <row r="50" spans="1:4" ht="16.5" customHeight="1" x14ac:dyDescent="0.35">
      <c r="B50" s="91"/>
      <c r="C50" s="370" t="s">
        <v>58</v>
      </c>
      <c r="D50" s="92">
        <v>33.4</v>
      </c>
    </row>
    <row r="51" spans="1:4" ht="16.5" customHeight="1" x14ac:dyDescent="0.35">
      <c r="B51" s="91"/>
      <c r="C51" s="370" t="s">
        <v>59</v>
      </c>
      <c r="D51" s="92">
        <v>31.8</v>
      </c>
    </row>
    <row r="52" spans="1:4" ht="16.5" customHeight="1" x14ac:dyDescent="0.35">
      <c r="B52" s="93"/>
      <c r="C52" s="372" t="s">
        <v>60</v>
      </c>
      <c r="D52" s="94">
        <v>29.1</v>
      </c>
    </row>
    <row r="53" spans="1:4" ht="16.5" customHeight="1" x14ac:dyDescent="0.35">
      <c r="B53" s="91">
        <v>2022</v>
      </c>
      <c r="C53" s="370" t="s">
        <v>57</v>
      </c>
      <c r="D53" s="92">
        <v>25.2</v>
      </c>
    </row>
    <row r="54" spans="1:4" ht="16.5" customHeight="1" x14ac:dyDescent="0.35">
      <c r="B54" s="91"/>
      <c r="C54" s="370" t="s">
        <v>58</v>
      </c>
      <c r="D54" s="92">
        <v>23.8</v>
      </c>
    </row>
    <row r="55" spans="1:4" ht="16.5" customHeight="1" x14ac:dyDescent="0.35">
      <c r="B55" s="91"/>
      <c r="C55" s="370" t="s">
        <v>59</v>
      </c>
      <c r="D55" s="92">
        <v>33</v>
      </c>
    </row>
    <row r="56" spans="1:4" ht="16.5" customHeight="1" x14ac:dyDescent="0.35">
      <c r="B56" s="93"/>
      <c r="C56" s="372" t="s">
        <v>60</v>
      </c>
      <c r="D56" s="94">
        <v>28.9</v>
      </c>
    </row>
    <row r="57" spans="1:4" ht="16.5" customHeight="1" x14ac:dyDescent="0.35">
      <c r="B57" s="91">
        <v>2023</v>
      </c>
      <c r="C57" s="370" t="s">
        <v>57</v>
      </c>
      <c r="D57" s="92">
        <v>32.6</v>
      </c>
    </row>
    <row r="58" spans="1:4" ht="16.5" customHeight="1" x14ac:dyDescent="0.35">
      <c r="B58" s="91"/>
      <c r="C58" s="370" t="s">
        <v>58</v>
      </c>
      <c r="D58" s="92">
        <v>29</v>
      </c>
    </row>
    <row r="59" spans="1:4" ht="16.5" customHeight="1" x14ac:dyDescent="0.35">
      <c r="B59" s="91"/>
      <c r="C59" s="370" t="s">
        <v>59</v>
      </c>
      <c r="D59" s="92">
        <v>29.2</v>
      </c>
    </row>
    <row r="60" spans="1:4" ht="16.5" customHeight="1" thickBot="1" x14ac:dyDescent="0.4">
      <c r="B60" s="95"/>
      <c r="C60" s="371" t="s">
        <v>60</v>
      </c>
      <c r="D60" s="96">
        <v>34.5</v>
      </c>
    </row>
    <row r="61" spans="1:4" ht="16.5" customHeight="1" x14ac:dyDescent="0.35">
      <c r="B61" s="370"/>
      <c r="C61" s="370"/>
      <c r="D61" s="369"/>
    </row>
    <row r="62" spans="1:4" ht="27.75" customHeight="1" x14ac:dyDescent="0.35">
      <c r="A62" s="286">
        <v>1</v>
      </c>
      <c r="B62" s="530" t="s">
        <v>61</v>
      </c>
      <c r="C62" s="530"/>
      <c r="D62" s="530"/>
    </row>
    <row r="63" spans="1:4" ht="41.25" customHeight="1" x14ac:dyDescent="0.35">
      <c r="A63" s="368"/>
      <c r="B63" s="530" t="s">
        <v>178</v>
      </c>
      <c r="C63" s="530"/>
      <c r="D63" s="530"/>
    </row>
    <row r="64" spans="1:4" ht="16.5" customHeight="1" x14ac:dyDescent="0.35">
      <c r="B64" s="367"/>
      <c r="C64" s="367"/>
      <c r="D64" s="367"/>
    </row>
    <row r="65" spans="2:4" ht="16.5" customHeight="1" x14ac:dyDescent="0.35">
      <c r="B65" s="367"/>
      <c r="C65" s="367"/>
      <c r="D65" s="367"/>
    </row>
    <row r="72" spans="2:4" ht="16.5" customHeight="1" x14ac:dyDescent="0.35">
      <c r="B72" s="366" t="s">
        <v>23</v>
      </c>
    </row>
  </sheetData>
  <sheetProtection selectLockedCells="1" selectUnlockedCells="1"/>
  <mergeCells count="4">
    <mergeCell ref="B1:D1"/>
    <mergeCell ref="B2:D2"/>
    <mergeCell ref="B62:D62"/>
    <mergeCell ref="B63:D63"/>
  </mergeCells>
  <printOptions horizontalCentered="1"/>
  <pageMargins left="0.5" right="0.5" top="0.65" bottom="0.5" header="0.51180555555555596" footer="0.51180555555555596"/>
  <pageSetup scale="86" orientation="portrait" useFirstPageNumber="1"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24"/>
  <sheetViews>
    <sheetView topLeftCell="D5" zoomScale="115" zoomScaleNormal="115" zoomScaleSheetLayoutView="100" workbookViewId="0">
      <selection activeCell="G26" sqref="G26"/>
    </sheetView>
  </sheetViews>
  <sheetFormatPr defaultColWidth="15.36328125" defaultRowHeight="16.5" customHeight="1" x14ac:dyDescent="0.35"/>
  <cols>
    <col min="1" max="1" width="3.6328125" style="3" customWidth="1"/>
    <col min="2" max="2" width="13.36328125" style="3" bestFit="1" customWidth="1"/>
    <col min="3" max="6" width="24.36328125" style="3" customWidth="1"/>
    <col min="7" max="12" width="10.6328125" style="3" customWidth="1"/>
    <col min="13" max="16384" width="15.36328125" style="3"/>
  </cols>
  <sheetData>
    <row r="1" spans="1:8" ht="16.5" customHeight="1" x14ac:dyDescent="0.35">
      <c r="A1" s="80"/>
      <c r="B1" s="515" t="s">
        <v>62</v>
      </c>
      <c r="C1" s="515"/>
      <c r="D1" s="515"/>
      <c r="E1" s="515"/>
      <c r="F1" s="515"/>
      <c r="G1" s="80"/>
    </row>
    <row r="2" spans="1:8" ht="16.5" customHeight="1" x14ac:dyDescent="0.35">
      <c r="A2" s="80"/>
      <c r="B2" s="515" t="s">
        <v>179</v>
      </c>
      <c r="C2" s="515"/>
      <c r="D2" s="515"/>
      <c r="E2" s="515"/>
      <c r="F2" s="515"/>
      <c r="G2" s="80"/>
    </row>
    <row r="3" spans="1:8" ht="16.5" customHeight="1" x14ac:dyDescent="0.35">
      <c r="A3" s="80"/>
      <c r="B3" s="515" t="s">
        <v>372</v>
      </c>
      <c r="C3" s="515"/>
      <c r="D3" s="515"/>
      <c r="E3" s="515"/>
      <c r="F3" s="515"/>
      <c r="G3" s="80"/>
    </row>
    <row r="4" spans="1:8" ht="16.5" customHeight="1" x14ac:dyDescent="0.35">
      <c r="A4" s="80"/>
      <c r="B4" s="515" t="s">
        <v>1</v>
      </c>
      <c r="C4" s="515"/>
      <c r="D4" s="515"/>
      <c r="E4" s="515"/>
      <c r="F4" s="515"/>
      <c r="G4" s="80"/>
    </row>
    <row r="5" spans="1:8" ht="16.5" customHeight="1" thickBot="1" x14ac:dyDescent="0.4">
      <c r="A5" s="80"/>
      <c r="B5" s="80"/>
      <c r="C5" s="80"/>
      <c r="D5" s="80"/>
      <c r="E5" s="80"/>
      <c r="F5" s="80"/>
      <c r="G5" s="80"/>
    </row>
    <row r="6" spans="1:8" ht="16.5" customHeight="1" thickBot="1" x14ac:dyDescent="0.4">
      <c r="A6" s="80"/>
      <c r="B6" s="81"/>
      <c r="C6" s="82" t="s">
        <v>197</v>
      </c>
      <c r="D6" s="82" t="s">
        <v>63</v>
      </c>
      <c r="E6" s="82" t="s">
        <v>27</v>
      </c>
      <c r="F6" s="83" t="s">
        <v>64</v>
      </c>
      <c r="G6" s="80"/>
    </row>
    <row r="7" spans="1:8" ht="16.5" customHeight="1" x14ac:dyDescent="0.35">
      <c r="A7" s="80"/>
      <c r="B7" s="84">
        <v>2013</v>
      </c>
      <c r="C7" s="85">
        <v>52779</v>
      </c>
      <c r="D7" s="248">
        <v>15031</v>
      </c>
      <c r="E7" s="251">
        <v>67810</v>
      </c>
      <c r="F7" s="252">
        <v>78</v>
      </c>
      <c r="G7" s="80"/>
      <c r="H7" s="497"/>
    </row>
    <row r="8" spans="1:8" ht="16.5" customHeight="1" x14ac:dyDescent="0.35">
      <c r="A8" s="80"/>
      <c r="B8" s="84">
        <v>2014</v>
      </c>
      <c r="C8" s="86">
        <v>52739</v>
      </c>
      <c r="D8" s="249">
        <v>13528</v>
      </c>
      <c r="E8" s="253">
        <v>66267</v>
      </c>
      <c r="F8" s="254">
        <v>80</v>
      </c>
      <c r="G8" s="80"/>
      <c r="H8" s="497"/>
    </row>
    <row r="9" spans="1:8" ht="16.5" customHeight="1" x14ac:dyDescent="0.35">
      <c r="A9" s="80"/>
      <c r="B9" s="84">
        <v>2015</v>
      </c>
      <c r="C9" s="86">
        <v>50083</v>
      </c>
      <c r="D9" s="249">
        <v>13485</v>
      </c>
      <c r="E9" s="253">
        <v>63568</v>
      </c>
      <c r="F9" s="254">
        <v>79</v>
      </c>
      <c r="G9" s="80"/>
      <c r="H9" s="497"/>
    </row>
    <row r="10" spans="1:8" ht="16.5" customHeight="1" x14ac:dyDescent="0.35">
      <c r="A10" s="80"/>
      <c r="B10" s="84">
        <v>2016</v>
      </c>
      <c r="C10" s="86">
        <v>47638</v>
      </c>
      <c r="D10" s="249">
        <v>12369</v>
      </c>
      <c r="E10" s="253">
        <v>60008</v>
      </c>
      <c r="F10" s="254">
        <v>79</v>
      </c>
      <c r="G10" s="80"/>
      <c r="H10" s="497"/>
    </row>
    <row r="11" spans="1:8" ht="16.5" customHeight="1" x14ac:dyDescent="0.35">
      <c r="A11" s="80"/>
      <c r="B11" s="84">
        <v>2017</v>
      </c>
      <c r="C11" s="86">
        <v>44897</v>
      </c>
      <c r="D11" s="249">
        <v>10686</v>
      </c>
      <c r="E11" s="253">
        <v>55582</v>
      </c>
      <c r="F11" s="254">
        <v>81</v>
      </c>
      <c r="G11" s="80"/>
      <c r="H11" s="497"/>
    </row>
    <row r="12" spans="1:8" ht="16.5" customHeight="1" x14ac:dyDescent="0.35">
      <c r="A12" s="80"/>
      <c r="B12" s="84">
        <v>2018</v>
      </c>
      <c r="C12" s="86">
        <v>42405</v>
      </c>
      <c r="D12" s="249">
        <v>10495</v>
      </c>
      <c r="E12" s="253">
        <v>52900</v>
      </c>
      <c r="F12" s="254">
        <v>80</v>
      </c>
      <c r="G12" s="80"/>
      <c r="H12" s="497"/>
    </row>
    <row r="13" spans="1:8" ht="16.5" customHeight="1" x14ac:dyDescent="0.35">
      <c r="A13" s="80"/>
      <c r="B13" s="84">
        <v>2019</v>
      </c>
      <c r="C13" s="86">
        <v>36900</v>
      </c>
      <c r="D13" s="249">
        <v>10349</v>
      </c>
      <c r="E13" s="253">
        <v>47249</v>
      </c>
      <c r="F13" s="254">
        <v>78</v>
      </c>
      <c r="G13" s="80"/>
      <c r="H13" s="497"/>
    </row>
    <row r="14" spans="1:8" ht="16.5" customHeight="1" x14ac:dyDescent="0.35">
      <c r="A14" s="80"/>
      <c r="B14" s="84">
        <v>2020</v>
      </c>
      <c r="C14" s="86">
        <v>33382</v>
      </c>
      <c r="D14" s="249">
        <v>9721</v>
      </c>
      <c r="E14" s="253">
        <v>43102</v>
      </c>
      <c r="F14" s="254">
        <v>77</v>
      </c>
      <c r="G14" s="80"/>
      <c r="H14" s="497"/>
    </row>
    <row r="15" spans="1:8" ht="16.5" customHeight="1" x14ac:dyDescent="0.35">
      <c r="A15" s="80"/>
      <c r="B15" s="84">
        <v>2021</v>
      </c>
      <c r="C15" s="86">
        <v>30244</v>
      </c>
      <c r="D15" s="249">
        <v>9059</v>
      </c>
      <c r="E15" s="253">
        <v>39303</v>
      </c>
      <c r="F15" s="254">
        <v>77</v>
      </c>
      <c r="G15" s="80"/>
      <c r="H15" s="497"/>
    </row>
    <row r="16" spans="1:8" ht="16.5" customHeight="1" x14ac:dyDescent="0.35">
      <c r="A16" s="80"/>
      <c r="B16" s="84">
        <v>2022</v>
      </c>
      <c r="C16" s="86">
        <v>27437</v>
      </c>
      <c r="D16" s="249">
        <v>8970</v>
      </c>
      <c r="E16" s="253">
        <v>36407</v>
      </c>
      <c r="F16" s="254">
        <v>75</v>
      </c>
      <c r="G16" s="80"/>
      <c r="H16" s="497"/>
    </row>
    <row r="17" spans="1:8" ht="16.5" customHeight="1" thickBot="1" x14ac:dyDescent="0.4">
      <c r="A17" s="80"/>
      <c r="B17" s="87" t="s">
        <v>375</v>
      </c>
      <c r="C17" s="88">
        <v>13475</v>
      </c>
      <c r="D17" s="250">
        <v>4152</v>
      </c>
      <c r="E17" s="255">
        <v>17627</v>
      </c>
      <c r="F17" s="256">
        <v>76</v>
      </c>
      <c r="G17" s="80"/>
      <c r="H17" s="497"/>
    </row>
    <row r="18" spans="1:8" ht="16.5" customHeight="1" x14ac:dyDescent="0.35">
      <c r="A18" s="80"/>
      <c r="B18" s="80"/>
      <c r="C18" s="80"/>
      <c r="D18" s="80"/>
      <c r="E18" s="80"/>
      <c r="F18" s="80"/>
      <c r="G18" s="80"/>
    </row>
    <row r="19" spans="1:8" ht="26.25" customHeight="1" x14ac:dyDescent="0.35">
      <c r="A19" s="319">
        <v>1</v>
      </c>
      <c r="B19" s="531" t="s">
        <v>65</v>
      </c>
      <c r="C19" s="531"/>
      <c r="D19" s="531"/>
      <c r="E19" s="531"/>
      <c r="F19" s="531"/>
      <c r="G19" s="80"/>
    </row>
    <row r="20" spans="1:8" ht="50.25" customHeight="1" x14ac:dyDescent="0.35">
      <c r="A20" s="319">
        <v>2</v>
      </c>
      <c r="B20" s="531" t="s">
        <v>346</v>
      </c>
      <c r="C20" s="531"/>
      <c r="D20" s="531"/>
      <c r="E20" s="531"/>
      <c r="F20" s="531"/>
      <c r="G20" s="80"/>
    </row>
    <row r="21" spans="1:8" ht="12.75" customHeight="1" x14ac:dyDescent="0.35">
      <c r="A21" s="319">
        <v>3</v>
      </c>
      <c r="B21" s="531" t="s">
        <v>66</v>
      </c>
      <c r="C21" s="531"/>
      <c r="D21" s="531"/>
      <c r="E21" s="531"/>
      <c r="F21" s="531"/>
      <c r="G21" s="80"/>
    </row>
    <row r="22" spans="1:8" ht="12.75" customHeight="1" x14ac:dyDescent="0.35">
      <c r="A22" s="320"/>
      <c r="B22" s="532" t="s">
        <v>177</v>
      </c>
      <c r="C22" s="532"/>
      <c r="D22" s="532"/>
      <c r="E22" s="532"/>
      <c r="F22" s="532"/>
      <c r="G22" s="80"/>
    </row>
    <row r="23" spans="1:8" ht="27" customHeight="1" x14ac:dyDescent="0.35">
      <c r="A23" s="321"/>
      <c r="B23" s="532" t="s">
        <v>382</v>
      </c>
      <c r="C23" s="532"/>
      <c r="D23" s="532"/>
      <c r="E23" s="532"/>
      <c r="F23" s="532"/>
      <c r="G23" s="80"/>
    </row>
    <row r="24" spans="1:8" ht="16.5" customHeight="1" x14ac:dyDescent="0.35">
      <c r="A24" s="80"/>
      <c r="B24" s="80"/>
      <c r="C24" s="80"/>
      <c r="D24" s="80"/>
      <c r="E24" s="80"/>
      <c r="F24" s="80"/>
      <c r="G24" s="80"/>
    </row>
  </sheetData>
  <mergeCells count="9">
    <mergeCell ref="B20:F20"/>
    <mergeCell ref="B21:F21"/>
    <mergeCell ref="B22:F22"/>
    <mergeCell ref="B23:F23"/>
    <mergeCell ref="B1:F1"/>
    <mergeCell ref="B2:F2"/>
    <mergeCell ref="B3:F3"/>
    <mergeCell ref="B4:F4"/>
    <mergeCell ref="B19:F19"/>
  </mergeCells>
  <printOptions horizontalCentered="1"/>
  <pageMargins left="0.5" right="0.5" top="0.65" bottom="0.5" header="0.51180555555555596" footer="0.51180555555555596"/>
  <pageSetup scale="85" orientation="portrait" useFirstPageNumber="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ublished="0">
    <pageSetUpPr fitToPage="1"/>
  </sheetPr>
  <dimension ref="A1:G80"/>
  <sheetViews>
    <sheetView tabSelected="1" topLeftCell="C42" zoomScaleNormal="100" zoomScaleSheetLayoutView="100" workbookViewId="0">
      <selection activeCell="E18" sqref="E18"/>
    </sheetView>
  </sheetViews>
  <sheetFormatPr defaultColWidth="12.6328125" defaultRowHeight="13" x14ac:dyDescent="0.35"/>
  <cols>
    <col min="1" max="1" width="17.6328125" style="352" bestFit="1" customWidth="1"/>
    <col min="2" max="2" width="13.08984375" style="352" customWidth="1"/>
    <col min="3" max="3" width="16.6328125" style="352" customWidth="1"/>
    <col min="4" max="4" width="10.6328125" style="352" customWidth="1"/>
    <col min="5" max="5" width="12.08984375" style="352" customWidth="1"/>
    <col min="6" max="6" width="16.6328125" style="352" customWidth="1"/>
    <col min="7" max="7" width="10.54296875" style="352" bestFit="1" customWidth="1"/>
    <col min="8" max="16384" width="12.6328125" style="352"/>
  </cols>
  <sheetData>
    <row r="1" spans="1:7" x14ac:dyDescent="0.35">
      <c r="A1" s="533" t="s">
        <v>67</v>
      </c>
      <c r="B1" s="533"/>
      <c r="C1" s="533"/>
      <c r="D1" s="533"/>
      <c r="E1" s="533"/>
      <c r="F1" s="533"/>
      <c r="G1" s="533"/>
    </row>
    <row r="2" spans="1:7" x14ac:dyDescent="0.35">
      <c r="A2" s="534" t="s">
        <v>378</v>
      </c>
      <c r="B2" s="534"/>
      <c r="C2" s="534"/>
      <c r="D2" s="534"/>
      <c r="E2" s="534"/>
      <c r="F2" s="534"/>
      <c r="G2" s="534"/>
    </row>
    <row r="3" spans="1:7" x14ac:dyDescent="0.35">
      <c r="A3" s="534" t="s">
        <v>1</v>
      </c>
      <c r="B3" s="534"/>
      <c r="C3" s="534"/>
      <c r="D3" s="534"/>
      <c r="E3" s="534"/>
      <c r="F3" s="534"/>
      <c r="G3" s="534"/>
    </row>
    <row r="4" spans="1:7" ht="13.5" thickBot="1" x14ac:dyDescent="0.4">
      <c r="A4" s="353"/>
      <c r="B4" s="353"/>
      <c r="C4" s="353"/>
      <c r="D4" s="353"/>
      <c r="E4" s="353"/>
      <c r="F4" s="353"/>
      <c r="G4" s="353"/>
    </row>
    <row r="5" spans="1:7" ht="26.5" thickTop="1" x14ac:dyDescent="0.35">
      <c r="A5" s="63"/>
      <c r="B5" s="287" t="s">
        <v>21</v>
      </c>
      <c r="C5" s="287" t="s">
        <v>36</v>
      </c>
      <c r="D5" s="288" t="s">
        <v>27</v>
      </c>
      <c r="E5" s="287" t="s">
        <v>68</v>
      </c>
      <c r="F5" s="287" t="s">
        <v>69</v>
      </c>
      <c r="G5" s="289" t="s">
        <v>70</v>
      </c>
    </row>
    <row r="6" spans="1:7" x14ac:dyDescent="0.35">
      <c r="A6" s="64" t="s">
        <v>71</v>
      </c>
      <c r="B6" s="65">
        <v>592.09926166019022</v>
      </c>
      <c r="C6" s="295">
        <v>457.68358966303816</v>
      </c>
      <c r="D6" s="66">
        <v>1049.7828513232284</v>
      </c>
      <c r="E6" s="67">
        <v>1.2568174346971837</v>
      </c>
      <c r="F6" s="296">
        <v>1.18</v>
      </c>
      <c r="G6" s="68">
        <v>1.2129206832157464</v>
      </c>
    </row>
    <row r="7" spans="1:7" x14ac:dyDescent="0.35">
      <c r="A7" s="64" t="s">
        <v>72</v>
      </c>
      <c r="B7" s="69">
        <v>96.175732180755844</v>
      </c>
      <c r="C7" s="292">
        <v>89.688948249081449</v>
      </c>
      <c r="D7" s="70">
        <v>185.86468042983728</v>
      </c>
      <c r="E7" s="298">
        <v>0.20414708280604496</v>
      </c>
      <c r="F7" s="305">
        <v>0.24249809464566799</v>
      </c>
      <c r="G7" s="302">
        <v>0.21474833094146428</v>
      </c>
    </row>
    <row r="8" spans="1:7" x14ac:dyDescent="0.35">
      <c r="A8" s="64" t="s">
        <v>73</v>
      </c>
      <c r="B8" s="69">
        <v>5.0648170172617197</v>
      </c>
      <c r="C8" s="292">
        <v>2.7106332342374282</v>
      </c>
      <c r="D8" s="70">
        <v>7.7754502514991479</v>
      </c>
      <c r="E8" s="298">
        <v>1.0750816194225807E-2</v>
      </c>
      <c r="F8" s="305">
        <v>7.4847992097126477E-3</v>
      </c>
      <c r="G8" s="302">
        <v>8.9837668994790874E-3</v>
      </c>
    </row>
    <row r="9" spans="1:7" x14ac:dyDescent="0.35">
      <c r="A9" s="64" t="s">
        <v>74</v>
      </c>
      <c r="B9" s="69">
        <v>857.93069487496348</v>
      </c>
      <c r="C9" s="292">
        <v>776.95964464368876</v>
      </c>
      <c r="D9" s="70">
        <v>1634.8903395186521</v>
      </c>
      <c r="E9" s="298">
        <v>1.8210836001676116</v>
      </c>
      <c r="F9" s="305">
        <v>1.948664783474418</v>
      </c>
      <c r="G9" s="302">
        <v>1.8889547539210312</v>
      </c>
    </row>
    <row r="10" spans="1:7" x14ac:dyDescent="0.35">
      <c r="A10" s="64" t="s">
        <v>75</v>
      </c>
      <c r="B10" s="69">
        <v>390.43758134113864</v>
      </c>
      <c r="C10" s="292">
        <v>316.92894158430681</v>
      </c>
      <c r="D10" s="70">
        <v>707.36652292544545</v>
      </c>
      <c r="E10" s="298">
        <v>0.82876097162263296</v>
      </c>
      <c r="F10" s="305">
        <v>0.79597811539325902</v>
      </c>
      <c r="G10" s="302">
        <v>0.81729234306810583</v>
      </c>
    </row>
    <row r="11" spans="1:7" x14ac:dyDescent="0.35">
      <c r="A11" s="71" t="s">
        <v>76</v>
      </c>
      <c r="B11" s="72">
        <v>5801.3998208356034</v>
      </c>
      <c r="C11" s="293">
        <v>4880.3901408492238</v>
      </c>
      <c r="D11" s="73">
        <v>10681.789961684826</v>
      </c>
      <c r="E11" s="299">
        <v>12.314321115738581</v>
      </c>
      <c r="F11" s="306">
        <v>12.239054538316632</v>
      </c>
      <c r="G11" s="303">
        <v>12.341756166013667</v>
      </c>
    </row>
    <row r="12" spans="1:7" x14ac:dyDescent="0.35">
      <c r="A12" s="64" t="s">
        <v>77</v>
      </c>
      <c r="B12" s="69">
        <v>827.41447496778005</v>
      </c>
      <c r="C12" s="292">
        <v>742.41904846548073</v>
      </c>
      <c r="D12" s="70">
        <v>1569.8335234332608</v>
      </c>
      <c r="E12" s="298">
        <v>1.7563084523100336</v>
      </c>
      <c r="F12" s="305">
        <v>1.9306852730470905</v>
      </c>
      <c r="G12" s="302">
        <v>1.8137880108992039</v>
      </c>
    </row>
    <row r="13" spans="1:7" x14ac:dyDescent="0.35">
      <c r="A13" s="64" t="s">
        <v>78</v>
      </c>
      <c r="B13" s="69">
        <v>603.74011980690489</v>
      </c>
      <c r="C13" s="292">
        <v>527.99849426952187</v>
      </c>
      <c r="D13" s="70">
        <v>1131.7386140764268</v>
      </c>
      <c r="E13" s="298">
        <v>1.2815268616817832</v>
      </c>
      <c r="F13" s="305">
        <v>1.3682484920821554</v>
      </c>
      <c r="G13" s="302">
        <v>1.3076124946001466</v>
      </c>
    </row>
    <row r="14" spans="1:7" x14ac:dyDescent="0.35">
      <c r="A14" s="64" t="s">
        <v>79</v>
      </c>
      <c r="B14" s="69">
        <v>156.77651118974185</v>
      </c>
      <c r="C14" s="292">
        <v>157.90222356386096</v>
      </c>
      <c r="D14" s="70">
        <v>314.67873475360284</v>
      </c>
      <c r="E14" s="298">
        <v>0.33278111521670495</v>
      </c>
      <c r="F14" s="305">
        <v>0.39477637950275568</v>
      </c>
      <c r="G14" s="302">
        <v>0.36358028278868038</v>
      </c>
    </row>
    <row r="15" spans="1:7" x14ac:dyDescent="0.35">
      <c r="A15" s="74" t="s">
        <v>80</v>
      </c>
      <c r="B15" s="75">
        <v>276.72204466365071</v>
      </c>
      <c r="C15" s="294">
        <v>264.79912995482664</v>
      </c>
      <c r="D15" s="76">
        <v>541.52117461847729</v>
      </c>
      <c r="E15" s="300">
        <v>0.58738308391596594</v>
      </c>
      <c r="F15" s="307">
        <v>0.63599910291391948</v>
      </c>
      <c r="G15" s="304">
        <v>0.62567437853088093</v>
      </c>
    </row>
    <row r="16" spans="1:7" x14ac:dyDescent="0.35">
      <c r="A16" s="64" t="s">
        <v>81</v>
      </c>
      <c r="B16" s="69">
        <v>2642.7019540952911</v>
      </c>
      <c r="C16" s="292">
        <v>2204.0784062355619</v>
      </c>
      <c r="D16" s="70">
        <v>4846.780360330853</v>
      </c>
      <c r="E16" s="298">
        <v>5.6095220948298508</v>
      </c>
      <c r="F16" s="305">
        <v>5.8215191656694643</v>
      </c>
      <c r="G16" s="302">
        <v>5.5999773082967694</v>
      </c>
    </row>
    <row r="17" spans="1:7" x14ac:dyDescent="0.35">
      <c r="A17" s="64" t="s">
        <v>82</v>
      </c>
      <c r="B17" s="69">
        <v>1483.3075851561478</v>
      </c>
      <c r="C17" s="292">
        <v>1118.7803831027152</v>
      </c>
      <c r="D17" s="70">
        <v>2602.0879682588629</v>
      </c>
      <c r="E17" s="298">
        <v>3.1485376773070999</v>
      </c>
      <c r="F17" s="305">
        <v>2.8647516137691986</v>
      </c>
      <c r="G17" s="302">
        <v>3.0064563469195416</v>
      </c>
    </row>
    <row r="18" spans="1:7" x14ac:dyDescent="0.35">
      <c r="A18" s="64" t="s">
        <v>83</v>
      </c>
      <c r="B18" s="69">
        <v>28.458910236854607</v>
      </c>
      <c r="C18" s="292">
        <v>19.050109607103771</v>
      </c>
      <c r="D18" s="70">
        <v>47.509019843958377</v>
      </c>
      <c r="E18" s="298">
        <v>6.040820665418821E-2</v>
      </c>
      <c r="F18" s="305">
        <v>5.2516930477665112E-2</v>
      </c>
      <c r="G18" s="302">
        <v>5.4891992887300275E-2</v>
      </c>
    </row>
    <row r="19" spans="1:7" x14ac:dyDescent="0.35">
      <c r="A19" s="64" t="s">
        <v>84</v>
      </c>
      <c r="B19" s="69">
        <v>203.03590843728702</v>
      </c>
      <c r="C19" s="292">
        <v>177.28865482371791</v>
      </c>
      <c r="D19" s="70">
        <v>380.32456326100493</v>
      </c>
      <c r="E19" s="298">
        <v>0.43097346360146682</v>
      </c>
      <c r="F19" s="305">
        <v>0.43831306132446468</v>
      </c>
      <c r="G19" s="302">
        <v>0.43942757164760826</v>
      </c>
    </row>
    <row r="20" spans="1:7" x14ac:dyDescent="0.35">
      <c r="A20" s="74" t="s">
        <v>85</v>
      </c>
      <c r="B20" s="75">
        <v>219.2842498719892</v>
      </c>
      <c r="C20" s="294">
        <v>206.8968437588357</v>
      </c>
      <c r="D20" s="76">
        <v>426.18109363082488</v>
      </c>
      <c r="E20" s="300">
        <v>0.46546294893334716</v>
      </c>
      <c r="F20" s="307">
        <v>0.52556417815171874</v>
      </c>
      <c r="G20" s="304">
        <v>0.49241027571441359</v>
      </c>
    </row>
    <row r="21" spans="1:7" x14ac:dyDescent="0.35">
      <c r="A21" s="64" t="s">
        <v>86</v>
      </c>
      <c r="B21" s="69">
        <v>1787.4680774514054</v>
      </c>
      <c r="C21" s="292">
        <v>1589.5793417253813</v>
      </c>
      <c r="D21" s="70">
        <v>3377.0474191767867</v>
      </c>
      <c r="E21" s="298">
        <v>3.7941628864838477</v>
      </c>
      <c r="F21" s="305">
        <v>3.98801776290107</v>
      </c>
      <c r="G21" s="302">
        <v>3.9018456605162184</v>
      </c>
    </row>
    <row r="22" spans="1:7" x14ac:dyDescent="0.35">
      <c r="A22" s="64" t="s">
        <v>87</v>
      </c>
      <c r="B22" s="69">
        <v>827.24603685361581</v>
      </c>
      <c r="C22" s="292">
        <v>710.74944107676856</v>
      </c>
      <c r="D22" s="70">
        <v>1537.9954779303844</v>
      </c>
      <c r="E22" s="298">
        <v>1.7559509177338961</v>
      </c>
      <c r="F22" s="305">
        <v>1.8378628717419438</v>
      </c>
      <c r="G22" s="302">
        <v>1.7770022853037373</v>
      </c>
    </row>
    <row r="23" spans="1:7" x14ac:dyDescent="0.35">
      <c r="A23" s="64" t="s">
        <v>88</v>
      </c>
      <c r="B23" s="69">
        <v>502.09851682014306</v>
      </c>
      <c r="C23" s="292">
        <v>371.79010206827189</v>
      </c>
      <c r="D23" s="70">
        <v>873.88861888841495</v>
      </c>
      <c r="E23" s="298">
        <v>1.0657776672542358</v>
      </c>
      <c r="F23" s="305">
        <v>0.95116565719991342</v>
      </c>
      <c r="G23" s="302">
        <v>1.0096922228635645</v>
      </c>
    </row>
    <row r="24" spans="1:7" x14ac:dyDescent="0.35">
      <c r="A24" s="64" t="s">
        <v>89</v>
      </c>
      <c r="B24" s="69">
        <v>380.21432781464125</v>
      </c>
      <c r="C24" s="292">
        <v>303.23321573448834</v>
      </c>
      <c r="D24" s="70">
        <v>683.44754354912959</v>
      </c>
      <c r="E24" s="298">
        <v>0.80706061814574348</v>
      </c>
      <c r="F24" s="305">
        <v>0.77496845312232132</v>
      </c>
      <c r="G24" s="302">
        <v>0.78965631836987837</v>
      </c>
    </row>
    <row r="25" spans="1:7" x14ac:dyDescent="0.35">
      <c r="A25" s="74" t="s">
        <v>90</v>
      </c>
      <c r="B25" s="75">
        <v>622.09252787798039</v>
      </c>
      <c r="C25" s="294">
        <v>444.32001135048478</v>
      </c>
      <c r="D25" s="76">
        <v>1066.4125392284652</v>
      </c>
      <c r="E25" s="300">
        <v>1.320482536728111</v>
      </c>
      <c r="F25" s="307">
        <v>1.1499266869439699</v>
      </c>
      <c r="G25" s="304">
        <v>1.2321346495996133</v>
      </c>
    </row>
    <row r="26" spans="1:7" x14ac:dyDescent="0.35">
      <c r="A26" s="64" t="s">
        <v>91</v>
      </c>
      <c r="B26" s="69">
        <v>576.52854218945231</v>
      </c>
      <c r="C26" s="292">
        <v>421.082071201921</v>
      </c>
      <c r="D26" s="70">
        <v>997.61061339137336</v>
      </c>
      <c r="E26" s="298">
        <v>1.2237663012660576</v>
      </c>
      <c r="F26" s="305">
        <v>1.0713816357746797</v>
      </c>
      <c r="G26" s="302">
        <v>1.1526408011454345</v>
      </c>
    </row>
    <row r="27" spans="1:7" x14ac:dyDescent="0.35">
      <c r="A27" s="64" t="s">
        <v>92</v>
      </c>
      <c r="B27" s="69">
        <v>253.04700457999206</v>
      </c>
      <c r="C27" s="292">
        <v>174.23436161948152</v>
      </c>
      <c r="D27" s="70">
        <v>427.28136619947361</v>
      </c>
      <c r="E27" s="298">
        <v>0.53712934257390432</v>
      </c>
      <c r="F27" s="305">
        <v>0.45927077842110375</v>
      </c>
      <c r="G27" s="302">
        <v>0.49368153229286382</v>
      </c>
    </row>
    <row r="28" spans="1:7" x14ac:dyDescent="0.35">
      <c r="A28" s="64" t="s">
        <v>93</v>
      </c>
      <c r="B28" s="69">
        <v>949.99355062694258</v>
      </c>
      <c r="C28" s="292">
        <v>945.33467233501131</v>
      </c>
      <c r="D28" s="70">
        <v>1895.328222961954</v>
      </c>
      <c r="E28" s="298">
        <v>2.0165005001527088</v>
      </c>
      <c r="F28" s="305">
        <v>2.2706657016462306</v>
      </c>
      <c r="G28" s="302">
        <v>2.1898650756348403</v>
      </c>
    </row>
    <row r="29" spans="1:7" x14ac:dyDescent="0.35">
      <c r="A29" s="64" t="s">
        <v>94</v>
      </c>
      <c r="B29" s="69">
        <v>1175.5697447267448</v>
      </c>
      <c r="C29" s="292">
        <v>969.72405053249645</v>
      </c>
      <c r="D29" s="70">
        <v>2145.2937952592411</v>
      </c>
      <c r="E29" s="298">
        <v>2.4953190225780495</v>
      </c>
      <c r="F29" s="305">
        <v>2.4879793007631044</v>
      </c>
      <c r="G29" s="302">
        <v>2.478675673320903</v>
      </c>
    </row>
    <row r="30" spans="1:7" x14ac:dyDescent="0.35">
      <c r="A30" s="74" t="s">
        <v>95</v>
      </c>
      <c r="B30" s="75">
        <v>1250.970437564542</v>
      </c>
      <c r="C30" s="294">
        <v>1040.7235862558261</v>
      </c>
      <c r="D30" s="76">
        <v>2291.6940238203679</v>
      </c>
      <c r="E30" s="300">
        <v>2.6553680405097366</v>
      </c>
      <c r="F30" s="307">
        <v>2.6580001141396732</v>
      </c>
      <c r="G30" s="304">
        <v>2.6478267172967858</v>
      </c>
    </row>
    <row r="31" spans="1:7" x14ac:dyDescent="0.35">
      <c r="A31" s="64" t="s">
        <v>96</v>
      </c>
      <c r="B31" s="69">
        <v>916.72770123560872</v>
      </c>
      <c r="C31" s="292">
        <v>739.40728662574907</v>
      </c>
      <c r="D31" s="70">
        <v>1656.1349878613578</v>
      </c>
      <c r="E31" s="298">
        <v>1.9458888608511997</v>
      </c>
      <c r="F31" s="305">
        <v>1.9037294905379321</v>
      </c>
      <c r="G31" s="302">
        <v>1.9135008525261215</v>
      </c>
    </row>
    <row r="32" spans="1:7" x14ac:dyDescent="0.35">
      <c r="A32" s="64" t="s">
        <v>97</v>
      </c>
      <c r="B32" s="69">
        <v>324.00734009738454</v>
      </c>
      <c r="C32" s="292">
        <v>238.63344630682769</v>
      </c>
      <c r="D32" s="70">
        <v>562.64078640421224</v>
      </c>
      <c r="E32" s="298">
        <v>0.68775305151107924</v>
      </c>
      <c r="F32" s="305">
        <v>0.61447042936493734</v>
      </c>
      <c r="G32" s="302">
        <v>0.65007600971023949</v>
      </c>
    </row>
    <row r="33" spans="1:7" x14ac:dyDescent="0.35">
      <c r="A33" s="64" t="s">
        <v>98</v>
      </c>
      <c r="B33" s="69">
        <v>805.29504314874112</v>
      </c>
      <c r="C33" s="292">
        <v>686.20622410327826</v>
      </c>
      <c r="D33" s="70">
        <v>1491.5012672520193</v>
      </c>
      <c r="E33" s="298">
        <v>1.7093567174306237</v>
      </c>
      <c r="F33" s="305">
        <v>1.7379937468088975</v>
      </c>
      <c r="G33" s="302">
        <v>1.723282804450629</v>
      </c>
    </row>
    <row r="34" spans="1:7" x14ac:dyDescent="0.35">
      <c r="A34" s="64" t="s">
        <v>99</v>
      </c>
      <c r="B34" s="69">
        <v>159.86346505838549</v>
      </c>
      <c r="C34" s="292">
        <v>130.14389550756928</v>
      </c>
      <c r="D34" s="70">
        <v>290.00736056595474</v>
      </c>
      <c r="E34" s="298">
        <v>0.33933362709003306</v>
      </c>
      <c r="F34" s="305">
        <v>0.34122135635263995</v>
      </c>
      <c r="G34" s="302">
        <v>0.33507493999532617</v>
      </c>
    </row>
    <row r="35" spans="1:7" x14ac:dyDescent="0.35">
      <c r="A35" s="74" t="s">
        <v>100</v>
      </c>
      <c r="B35" s="75">
        <v>315.22039379325986</v>
      </c>
      <c r="C35" s="294">
        <v>267.76437630935237</v>
      </c>
      <c r="D35" s="76">
        <v>582.98477010261217</v>
      </c>
      <c r="E35" s="300">
        <v>0.66910147055519908</v>
      </c>
      <c r="F35" s="307">
        <v>0.68275131957158464</v>
      </c>
      <c r="G35" s="304">
        <v>0.673581479032481</v>
      </c>
    </row>
    <row r="36" spans="1:7" x14ac:dyDescent="0.35">
      <c r="A36" s="64" t="s">
        <v>101</v>
      </c>
      <c r="B36" s="69">
        <v>381.0585442802697</v>
      </c>
      <c r="C36" s="292">
        <v>327.20079363408411</v>
      </c>
      <c r="D36" s="70">
        <v>708.25933791435386</v>
      </c>
      <c r="E36" s="298">
        <v>0.80885259128498588</v>
      </c>
      <c r="F36" s="305">
        <v>0.81366160596482628</v>
      </c>
      <c r="G36" s="302">
        <v>0.81832390284731826</v>
      </c>
    </row>
    <row r="37" spans="1:7" x14ac:dyDescent="0.35">
      <c r="A37" s="64" t="s">
        <v>102</v>
      </c>
      <c r="B37" s="69">
        <v>281.5580583998281</v>
      </c>
      <c r="C37" s="292">
        <v>383.98870564151639</v>
      </c>
      <c r="D37" s="70">
        <v>665.54676404134443</v>
      </c>
      <c r="E37" s="298">
        <v>0.59764823162282288</v>
      </c>
      <c r="F37" s="305">
        <v>0.99849306971828977</v>
      </c>
      <c r="G37" s="302">
        <v>0.7689737308392196</v>
      </c>
    </row>
    <row r="38" spans="1:7" x14ac:dyDescent="0.35">
      <c r="A38" s="64" t="s">
        <v>103</v>
      </c>
      <c r="B38" s="69">
        <v>1581.33916571187</v>
      </c>
      <c r="C38" s="292">
        <v>1178.989711281768</v>
      </c>
      <c r="D38" s="70">
        <v>2760.328876993638</v>
      </c>
      <c r="E38" s="298">
        <v>3.3566240701998895</v>
      </c>
      <c r="F38" s="305">
        <v>2.8840792276951772</v>
      </c>
      <c r="G38" s="302">
        <v>3.1892881305530194</v>
      </c>
    </row>
    <row r="39" spans="1:7" x14ac:dyDescent="0.35">
      <c r="A39" s="64" t="s">
        <v>104</v>
      </c>
      <c r="B39" s="69">
        <v>281.37891424468353</v>
      </c>
      <c r="C39" s="292">
        <v>408.86760628091031</v>
      </c>
      <c r="D39" s="70">
        <v>690.24652052559384</v>
      </c>
      <c r="E39" s="298">
        <v>0.59726797190610159</v>
      </c>
      <c r="F39" s="305">
        <v>1.0711166582245126</v>
      </c>
      <c r="G39" s="302">
        <v>0.79751186658069784</v>
      </c>
    </row>
    <row r="40" spans="1:7" x14ac:dyDescent="0.35">
      <c r="A40" s="74" t="s">
        <v>105</v>
      </c>
      <c r="B40" s="75">
        <v>3378.9492580847786</v>
      </c>
      <c r="C40" s="294">
        <v>2629.9246436785797</v>
      </c>
      <c r="D40" s="76">
        <v>6008.8739017633579</v>
      </c>
      <c r="E40" s="300">
        <v>7.1723148693187984</v>
      </c>
      <c r="F40" s="307">
        <v>6.5511328434922786</v>
      </c>
      <c r="G40" s="304">
        <v>6.9426619315578959</v>
      </c>
    </row>
    <row r="41" spans="1:7" x14ac:dyDescent="0.35">
      <c r="A41" s="64" t="s">
        <v>106</v>
      </c>
      <c r="B41" s="69">
        <v>1384.9082210418396</v>
      </c>
      <c r="C41" s="292">
        <v>959.62335957707808</v>
      </c>
      <c r="D41" s="70">
        <v>2344.5315806189178</v>
      </c>
      <c r="E41" s="298">
        <v>2.9396706099251544</v>
      </c>
      <c r="F41" s="305">
        <v>2.4869789729566993</v>
      </c>
      <c r="G41" s="302">
        <v>2.7088753097850011</v>
      </c>
    </row>
    <row r="42" spans="1:7" x14ac:dyDescent="0.35">
      <c r="A42" s="64" t="s">
        <v>107</v>
      </c>
      <c r="B42" s="69">
        <v>127.80970452343338</v>
      </c>
      <c r="C42" s="292">
        <v>73.247450921661695</v>
      </c>
      <c r="D42" s="70">
        <v>201.05715544509508</v>
      </c>
      <c r="E42" s="298">
        <v>0.2712948239762123</v>
      </c>
      <c r="F42" s="305">
        <v>0.1972527479913232</v>
      </c>
      <c r="G42" s="302">
        <v>0.23230173939352408</v>
      </c>
    </row>
    <row r="43" spans="1:7" x14ac:dyDescent="0.35">
      <c r="A43" s="64" t="s">
        <v>108</v>
      </c>
      <c r="B43" s="69">
        <v>8.1465427165728403</v>
      </c>
      <c r="C43" s="292">
        <v>53.59040912480944</v>
      </c>
      <c r="D43" s="70">
        <v>61.736951841382279</v>
      </c>
      <c r="E43" s="298">
        <v>1.7292230512136953E-2</v>
      </c>
      <c r="F43" s="305">
        <v>0.13665938351192647</v>
      </c>
      <c r="G43" s="302">
        <v>7.1330966887790045E-2</v>
      </c>
    </row>
    <row r="44" spans="1:7" x14ac:dyDescent="0.35">
      <c r="A44" s="64" t="s">
        <v>109</v>
      </c>
      <c r="B44" s="69">
        <v>1600.1181388981031</v>
      </c>
      <c r="C44" s="292">
        <v>1383.5178594697975</v>
      </c>
      <c r="D44" s="70">
        <v>2983.6359983679004</v>
      </c>
      <c r="E44" s="298">
        <v>3.3964851922016157</v>
      </c>
      <c r="F44" s="305">
        <v>3.4029195206884979</v>
      </c>
      <c r="G44" s="302">
        <v>3.4472975140010407</v>
      </c>
    </row>
    <row r="45" spans="1:7" x14ac:dyDescent="0.35">
      <c r="A45" s="74" t="s">
        <v>110</v>
      </c>
      <c r="B45" s="75">
        <v>466.06376707283044</v>
      </c>
      <c r="C45" s="294">
        <v>360.75085982813056</v>
      </c>
      <c r="D45" s="76">
        <v>826.814626900961</v>
      </c>
      <c r="E45" s="300">
        <v>0.98928863125985533</v>
      </c>
      <c r="F45" s="307">
        <v>0.93247816775139281</v>
      </c>
      <c r="G45" s="304">
        <v>0.95530286181509083</v>
      </c>
    </row>
    <row r="46" spans="1:7" x14ac:dyDescent="0.35">
      <c r="A46" s="64" t="s">
        <v>111</v>
      </c>
      <c r="B46" s="69">
        <v>572.82214816849785</v>
      </c>
      <c r="C46" s="292">
        <v>493.79204157383526</v>
      </c>
      <c r="D46" s="70">
        <v>1066.6141897423331</v>
      </c>
      <c r="E46" s="298">
        <v>1.215898936911757</v>
      </c>
      <c r="F46" s="305">
        <v>1.2613294533246218</v>
      </c>
      <c r="G46" s="302">
        <v>1.2323676369062198</v>
      </c>
    </row>
    <row r="47" spans="1:7" x14ac:dyDescent="0.35">
      <c r="A47" s="64" t="s">
        <v>112</v>
      </c>
      <c r="B47" s="69">
        <v>2033.9425165095529</v>
      </c>
      <c r="C47" s="292">
        <v>1752.8414105431252</v>
      </c>
      <c r="D47" s="70">
        <v>3786.7839270526783</v>
      </c>
      <c r="E47" s="298">
        <v>4.3173409957537583</v>
      </c>
      <c r="F47" s="305">
        <v>4.4587887656369478</v>
      </c>
      <c r="G47" s="302">
        <v>4.3752558371492531</v>
      </c>
    </row>
    <row r="48" spans="1:7" x14ac:dyDescent="0.35">
      <c r="A48" s="64" t="s">
        <v>113</v>
      </c>
      <c r="B48" s="69">
        <v>436.41351030339445</v>
      </c>
      <c r="C48" s="292">
        <v>374.44239165708132</v>
      </c>
      <c r="D48" s="70">
        <v>810.85590196047576</v>
      </c>
      <c r="E48" s="298">
        <v>0.9263516170393209</v>
      </c>
      <c r="F48" s="305">
        <v>0.96775563426808264</v>
      </c>
      <c r="G48" s="302">
        <v>0.93686412704849908</v>
      </c>
    </row>
    <row r="49" spans="1:7" x14ac:dyDescent="0.35">
      <c r="A49" s="64" t="s">
        <v>114</v>
      </c>
      <c r="B49" s="69">
        <v>158.7622264937267</v>
      </c>
      <c r="C49" s="292">
        <v>123.44223482554847</v>
      </c>
      <c r="D49" s="70">
        <v>282.2044613192752</v>
      </c>
      <c r="E49" s="298">
        <v>0.33699608688783234</v>
      </c>
      <c r="F49" s="305">
        <v>0.30800537848834264</v>
      </c>
      <c r="G49" s="302">
        <v>0.32605945848558665</v>
      </c>
    </row>
    <row r="50" spans="1:7" x14ac:dyDescent="0.35">
      <c r="A50" s="74" t="s">
        <v>115</v>
      </c>
      <c r="B50" s="75">
        <v>684.77591389525264</v>
      </c>
      <c r="C50" s="294">
        <v>532.76974868568595</v>
      </c>
      <c r="D50" s="76">
        <v>1217.5456625809386</v>
      </c>
      <c r="E50" s="300">
        <v>1.4535372076484316</v>
      </c>
      <c r="F50" s="307">
        <v>1.3729800600492741</v>
      </c>
      <c r="G50" s="304">
        <v>1.4067540873263302</v>
      </c>
    </row>
    <row r="51" spans="1:7" x14ac:dyDescent="0.35">
      <c r="A51" s="64" t="s">
        <v>116</v>
      </c>
      <c r="B51" s="69">
        <v>142.27258106714521</v>
      </c>
      <c r="C51" s="292">
        <v>106.01584800827803</v>
      </c>
      <c r="D51" s="70">
        <v>248.28842907542324</v>
      </c>
      <c r="E51" s="298">
        <v>0.30199439847837067</v>
      </c>
      <c r="F51" s="305">
        <v>0.27438841163719013</v>
      </c>
      <c r="G51" s="302">
        <v>0.28687282388841512</v>
      </c>
    </row>
    <row r="52" spans="1:7" x14ac:dyDescent="0.35">
      <c r="A52" s="64" t="s">
        <v>117</v>
      </c>
      <c r="B52" s="69">
        <v>905.30766298031313</v>
      </c>
      <c r="C52" s="292">
        <v>701.83722399444264</v>
      </c>
      <c r="D52" s="70">
        <v>1607.1448869747558</v>
      </c>
      <c r="E52" s="298">
        <v>1.921648156439713</v>
      </c>
      <c r="F52" s="305">
        <v>1.779197801164488</v>
      </c>
      <c r="G52" s="302">
        <v>1.8568976163775346</v>
      </c>
    </row>
    <row r="53" spans="1:7" x14ac:dyDescent="0.35">
      <c r="A53" s="64" t="s">
        <v>118</v>
      </c>
      <c r="B53" s="69">
        <v>3554.9205590903998</v>
      </c>
      <c r="C53" s="292">
        <v>2906.6567604032352</v>
      </c>
      <c r="D53" s="70">
        <v>6461.5773194936355</v>
      </c>
      <c r="E53" s="298">
        <v>7.5458397382573068</v>
      </c>
      <c r="F53" s="305">
        <v>7.353379874385749</v>
      </c>
      <c r="G53" s="302">
        <v>7.4657161403739307</v>
      </c>
    </row>
    <row r="54" spans="1:7" x14ac:dyDescent="0.35">
      <c r="A54" s="64" t="s">
        <v>119</v>
      </c>
      <c r="B54" s="69">
        <v>387.71812934014577</v>
      </c>
      <c r="C54" s="292">
        <v>349.90427422368128</v>
      </c>
      <c r="D54" s="70">
        <v>737.62240356382699</v>
      </c>
      <c r="E54" s="298">
        <v>0.82298853630817814</v>
      </c>
      <c r="F54" s="305">
        <v>0.89529118266687202</v>
      </c>
      <c r="G54" s="302">
        <v>0.85225003300268887</v>
      </c>
    </row>
    <row r="55" spans="1:7" x14ac:dyDescent="0.35">
      <c r="A55" s="74" t="s">
        <v>120</v>
      </c>
      <c r="B55" s="75">
        <v>132.74630807619062</v>
      </c>
      <c r="C55" s="294">
        <v>115.07569025154763</v>
      </c>
      <c r="D55" s="76">
        <v>247.82199832773824</v>
      </c>
      <c r="E55" s="300">
        <v>0.28177348830674498</v>
      </c>
      <c r="F55" s="307">
        <v>0.30142090716783226</v>
      </c>
      <c r="G55" s="304">
        <v>0.28633390910195067</v>
      </c>
    </row>
    <row r="56" spans="1:7" x14ac:dyDescent="0.35">
      <c r="A56" s="64" t="s">
        <v>121</v>
      </c>
      <c r="B56" s="69">
        <v>13.338027608798619</v>
      </c>
      <c r="C56" s="292">
        <v>19.674539878734926</v>
      </c>
      <c r="D56" s="70">
        <v>33.012567487533545</v>
      </c>
      <c r="E56" s="298">
        <v>2.8311917829803274E-2</v>
      </c>
      <c r="F56" s="305">
        <v>5.0040971135619179E-2</v>
      </c>
      <c r="G56" s="302">
        <v>3.8142770060697342E-2</v>
      </c>
    </row>
    <row r="57" spans="1:7" x14ac:dyDescent="0.35">
      <c r="A57" s="64" t="s">
        <v>122</v>
      </c>
      <c r="B57" s="69">
        <v>1335.5536697222451</v>
      </c>
      <c r="C57" s="292">
        <v>1250.1768105699584</v>
      </c>
      <c r="D57" s="70">
        <v>2585.7304802922035</v>
      </c>
      <c r="E57" s="298">
        <v>2.8349083435338778</v>
      </c>
      <c r="F57" s="305">
        <v>3.0835381882970214</v>
      </c>
      <c r="G57" s="302">
        <v>2.9875568807535573</v>
      </c>
    </row>
    <row r="58" spans="1:7" x14ac:dyDescent="0.35">
      <c r="A58" s="64" t="s">
        <v>123</v>
      </c>
      <c r="B58" s="69">
        <v>1066.2672418600971</v>
      </c>
      <c r="C58" s="292">
        <v>924.00330104443719</v>
      </c>
      <c r="D58" s="70">
        <v>1990.2705429045343</v>
      </c>
      <c r="E58" s="298">
        <v>2.2633084457135215</v>
      </c>
      <c r="F58" s="305">
        <v>2.368761087183247</v>
      </c>
      <c r="G58" s="302">
        <v>2.2995615747019462</v>
      </c>
    </row>
    <row r="59" spans="1:7" x14ac:dyDescent="0.35">
      <c r="A59" s="64" t="s">
        <v>124</v>
      </c>
      <c r="B59" s="69">
        <v>289.75806886924653</v>
      </c>
      <c r="C59" s="292">
        <v>270.14748884407334</v>
      </c>
      <c r="D59" s="70">
        <v>559.90555771331992</v>
      </c>
      <c r="E59" s="298">
        <v>0.61505395527423856</v>
      </c>
      <c r="F59" s="305">
        <v>0.71009851171805827</v>
      </c>
      <c r="G59" s="302">
        <v>0.64691572237240902</v>
      </c>
    </row>
    <row r="60" spans="1:7" x14ac:dyDescent="0.35">
      <c r="A60" s="64" t="s">
        <v>125</v>
      </c>
      <c r="B60" s="69">
        <v>789.24858572248581</v>
      </c>
      <c r="C60" s="292">
        <v>706.78905955171626</v>
      </c>
      <c r="D60" s="70">
        <v>1496.0376452742021</v>
      </c>
      <c r="E60" s="298">
        <v>1.6752957604858436</v>
      </c>
      <c r="F60" s="305">
        <v>1.7755439915508722</v>
      </c>
      <c r="G60" s="302">
        <v>1.7285241424311986</v>
      </c>
    </row>
    <row r="61" spans="1:7" x14ac:dyDescent="0.35">
      <c r="A61" s="74" t="s">
        <v>126</v>
      </c>
      <c r="B61" s="75">
        <v>84.930159143901378</v>
      </c>
      <c r="C61" s="294">
        <v>75.228501748174821</v>
      </c>
      <c r="D61" s="76">
        <v>160.1586608920762</v>
      </c>
      <c r="E61" s="300">
        <v>0.18027670638258872</v>
      </c>
      <c r="F61" s="307">
        <v>0.19361914306000497</v>
      </c>
      <c r="G61" s="304">
        <v>0.18504755735652942</v>
      </c>
    </row>
    <row r="62" spans="1:7" ht="13.5" thickBot="1" x14ac:dyDescent="0.35">
      <c r="A62" s="77" t="s">
        <v>27</v>
      </c>
      <c r="B62" s="383">
        <v>47111</v>
      </c>
      <c r="C62" s="291">
        <v>39438.999999999993</v>
      </c>
      <c r="D62" s="78">
        <v>86549.999999999985</v>
      </c>
      <c r="E62" s="297">
        <v>1</v>
      </c>
      <c r="F62" s="308">
        <v>1</v>
      </c>
      <c r="G62" s="301">
        <v>1</v>
      </c>
    </row>
    <row r="63" spans="1:7" ht="13.5" thickTop="1" x14ac:dyDescent="0.35">
      <c r="A63" s="354"/>
      <c r="B63" s="65"/>
      <c r="C63" s="65">
        <f>SUM(C6:C61)</f>
        <v>39438.999999999993</v>
      </c>
      <c r="D63" s="65"/>
      <c r="E63" s="79"/>
      <c r="F63" s="79"/>
      <c r="G63" s="79"/>
    </row>
    <row r="64" spans="1:7" x14ac:dyDescent="0.35">
      <c r="A64" s="535" t="s">
        <v>127</v>
      </c>
      <c r="B64" s="535"/>
      <c r="C64" s="535"/>
      <c r="D64" s="535"/>
      <c r="E64" s="355"/>
      <c r="F64" s="355"/>
      <c r="G64" s="355"/>
    </row>
    <row r="65" spans="1:7" s="356" customFormat="1" ht="16.5" customHeight="1" x14ac:dyDescent="0.35">
      <c r="A65" s="536" t="s">
        <v>240</v>
      </c>
      <c r="B65" s="536"/>
      <c r="C65" s="536"/>
      <c r="D65" s="536"/>
      <c r="E65" s="536"/>
      <c r="F65" s="536"/>
      <c r="G65" s="536"/>
    </row>
    <row r="66" spans="1:7" ht="21" customHeight="1" x14ac:dyDescent="0.35">
      <c r="A66" s="536"/>
      <c r="B66" s="536"/>
      <c r="C66" s="536"/>
      <c r="D66" s="536"/>
      <c r="E66" s="536"/>
      <c r="F66" s="536"/>
      <c r="G66" s="536"/>
    </row>
    <row r="73" spans="1:7" x14ac:dyDescent="0.35">
      <c r="F73" s="60" t="s">
        <v>23</v>
      </c>
    </row>
    <row r="74" spans="1:7" x14ac:dyDescent="0.35">
      <c r="F74" s="60"/>
    </row>
    <row r="75" spans="1:7" x14ac:dyDescent="0.35">
      <c r="F75" s="60"/>
    </row>
    <row r="76" spans="1:7" x14ac:dyDescent="0.35">
      <c r="F76" s="60"/>
    </row>
    <row r="78" spans="1:7" x14ac:dyDescent="0.35">
      <c r="F78" s="60"/>
    </row>
    <row r="79" spans="1:7" x14ac:dyDescent="0.35">
      <c r="F79" s="60"/>
    </row>
    <row r="80" spans="1:7" x14ac:dyDescent="0.35">
      <c r="F80" s="60"/>
    </row>
  </sheetData>
  <mergeCells count="5">
    <mergeCell ref="A1:G1"/>
    <mergeCell ref="A2:G2"/>
    <mergeCell ref="A3:G3"/>
    <mergeCell ref="A64:D64"/>
    <mergeCell ref="A65:G66"/>
  </mergeCells>
  <printOptions horizontalCentered="1"/>
  <pageMargins left="0.5" right="0.5" top="0.65" bottom="0.5" header="0.51180555555555596" footer="0.51180555555555596"/>
  <pageSetup scale="78" orientation="portrait" useFirstPageNumber="1"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68"/>
  <sheetViews>
    <sheetView topLeftCell="C48" zoomScaleNormal="100" zoomScaleSheetLayoutView="100" zoomScalePageLayoutView="50" workbookViewId="0">
      <selection activeCell="E18" sqref="E18"/>
    </sheetView>
  </sheetViews>
  <sheetFormatPr defaultColWidth="19.36328125" defaultRowHeight="16.5" customHeight="1" x14ac:dyDescent="0.35"/>
  <cols>
    <col min="1" max="1" width="1.6328125" style="401" bestFit="1" customWidth="1"/>
    <col min="2" max="2" width="17.6328125" style="401" bestFit="1" customWidth="1"/>
    <col min="3" max="3" width="14.6328125" style="401" customWidth="1"/>
    <col min="4" max="4" width="17" style="401" bestFit="1" customWidth="1"/>
    <col min="5" max="5" width="17.36328125" style="401" bestFit="1" customWidth="1"/>
    <col min="6" max="6" width="15.6328125" style="401" bestFit="1" customWidth="1"/>
    <col min="7" max="7" width="14.6328125" style="401" customWidth="1"/>
    <col min="8" max="8" width="13.08984375" style="401" customWidth="1"/>
    <col min="9" max="9" width="17.6328125" style="401" customWidth="1"/>
    <col min="10" max="10" width="12.08984375" style="401" customWidth="1"/>
    <col min="11" max="11" width="17.36328125" style="401" bestFit="1" customWidth="1"/>
    <col min="12" max="16384" width="19.36328125" style="401"/>
  </cols>
  <sheetData>
    <row r="1" spans="2:13" ht="16.5" customHeight="1" x14ac:dyDescent="0.35">
      <c r="B1" s="529" t="s">
        <v>128</v>
      </c>
      <c r="C1" s="529"/>
      <c r="D1" s="529"/>
      <c r="E1" s="529"/>
      <c r="F1" s="529"/>
      <c r="G1" s="529"/>
      <c r="H1" s="529"/>
      <c r="I1" s="529"/>
      <c r="J1" s="529"/>
      <c r="K1" s="529"/>
    </row>
    <row r="2" spans="2:13" ht="16.5" customHeight="1" x14ac:dyDescent="0.35">
      <c r="B2" s="529" t="s">
        <v>379</v>
      </c>
      <c r="C2" s="529"/>
      <c r="D2" s="529"/>
      <c r="E2" s="529"/>
      <c r="F2" s="529"/>
      <c r="G2" s="529"/>
      <c r="H2" s="529"/>
      <c r="I2" s="529"/>
      <c r="J2" s="529"/>
      <c r="K2" s="529"/>
    </row>
    <row r="3" spans="2:13" ht="16.5" customHeight="1" x14ac:dyDescent="0.35">
      <c r="B3" s="529" t="s">
        <v>129</v>
      </c>
      <c r="C3" s="529"/>
      <c r="D3" s="529"/>
      <c r="E3" s="529"/>
      <c r="F3" s="529"/>
      <c r="G3" s="529"/>
      <c r="H3" s="529"/>
      <c r="I3" s="529"/>
      <c r="J3" s="529"/>
      <c r="K3" s="529"/>
    </row>
    <row r="4" spans="2:13" ht="16.5" customHeight="1" thickBot="1" x14ac:dyDescent="0.4">
      <c r="B4" s="375"/>
      <c r="C4" s="375"/>
      <c r="D4" s="375"/>
      <c r="E4" s="375"/>
      <c r="F4" s="375"/>
      <c r="G4" s="375"/>
      <c r="H4" s="375"/>
      <c r="I4" s="375"/>
      <c r="J4" s="375"/>
      <c r="K4" s="375"/>
    </row>
    <row r="5" spans="2:13" ht="16.5" customHeight="1" x14ac:dyDescent="0.35">
      <c r="B5" s="402"/>
      <c r="C5" s="538" t="s">
        <v>130</v>
      </c>
      <c r="D5" s="539"/>
      <c r="E5" s="539"/>
      <c r="F5" s="539"/>
      <c r="G5" s="540"/>
      <c r="H5" s="541"/>
      <c r="I5" s="542" t="s">
        <v>384</v>
      </c>
      <c r="J5" s="540"/>
      <c r="K5" s="545" t="s">
        <v>385</v>
      </c>
    </row>
    <row r="6" spans="2:13" ht="16.5" customHeight="1" x14ac:dyDescent="0.35">
      <c r="B6" s="548"/>
      <c r="C6" s="549" t="s">
        <v>383</v>
      </c>
      <c r="D6" s="550" t="s">
        <v>131</v>
      </c>
      <c r="E6" s="550" t="s">
        <v>132</v>
      </c>
      <c r="F6" s="550" t="s">
        <v>133</v>
      </c>
      <c r="G6" s="549" t="s">
        <v>27</v>
      </c>
      <c r="H6" s="551"/>
      <c r="I6" s="543"/>
      <c r="J6" s="544"/>
      <c r="K6" s="546"/>
    </row>
    <row r="7" spans="2:13" ht="16.5" customHeight="1" x14ac:dyDescent="0.35">
      <c r="B7" s="548"/>
      <c r="C7" s="543"/>
      <c r="D7" s="544"/>
      <c r="E7" s="544"/>
      <c r="F7" s="544"/>
      <c r="G7" s="403" t="s">
        <v>134</v>
      </c>
      <c r="H7" s="404" t="s">
        <v>135</v>
      </c>
      <c r="I7" s="403" t="s">
        <v>134</v>
      </c>
      <c r="J7" s="405" t="s">
        <v>135</v>
      </c>
      <c r="K7" s="547"/>
    </row>
    <row r="8" spans="2:13" ht="16.5" customHeight="1" x14ac:dyDescent="0.35">
      <c r="B8" s="406" t="s">
        <v>71</v>
      </c>
      <c r="C8" s="361">
        <v>72460.048999999999</v>
      </c>
      <c r="D8" s="361">
        <v>5664.9889999999996</v>
      </c>
      <c r="E8" s="361">
        <v>37304.737829999998</v>
      </c>
      <c r="F8" s="361">
        <v>3612.9495999999999</v>
      </c>
      <c r="G8" s="362">
        <v>119042.72542999999</v>
      </c>
      <c r="H8" s="407">
        <v>1.6300098206971404E-2</v>
      </c>
      <c r="I8" s="362">
        <v>90050.697678145996</v>
      </c>
      <c r="J8" s="357">
        <v>1.18E-2</v>
      </c>
      <c r="K8" s="360">
        <v>28992.027751853995</v>
      </c>
      <c r="L8" s="401" t="s">
        <v>23</v>
      </c>
      <c r="M8" s="417" t="s">
        <v>23</v>
      </c>
    </row>
    <row r="9" spans="2:13" ht="16.5" customHeight="1" x14ac:dyDescent="0.35">
      <c r="B9" s="408" t="s">
        <v>72</v>
      </c>
      <c r="C9" s="331">
        <v>167657.00200000001</v>
      </c>
      <c r="D9" s="331">
        <v>6863.0159999999996</v>
      </c>
      <c r="E9" s="331">
        <v>112333.08201</v>
      </c>
      <c r="F9" s="331">
        <v>227472.78531000001</v>
      </c>
      <c r="G9" s="332">
        <v>514325.88532</v>
      </c>
      <c r="H9" s="358">
        <v>7.042481941522122</v>
      </c>
      <c r="I9" s="332">
        <v>18506.036108867349</v>
      </c>
      <c r="J9" s="358">
        <v>0.24249809464566788</v>
      </c>
      <c r="K9" s="333">
        <v>495819.84921113268</v>
      </c>
    </row>
    <row r="10" spans="2:13" ht="16.5" customHeight="1" x14ac:dyDescent="0.35">
      <c r="B10" s="408" t="s">
        <v>73</v>
      </c>
      <c r="C10" s="331">
        <v>3166.8919999999998</v>
      </c>
      <c r="D10" s="331">
        <v>172.87799999999999</v>
      </c>
      <c r="E10" s="331">
        <v>1230.8670300000001</v>
      </c>
      <c r="F10" s="331">
        <v>0</v>
      </c>
      <c r="G10" s="332">
        <v>4570.6370299999999</v>
      </c>
      <c r="H10" s="358">
        <v>6.2584111871018089E-2</v>
      </c>
      <c r="I10" s="332">
        <v>571.19609391140659</v>
      </c>
      <c r="J10" s="358">
        <v>7.4847992097126477E-3</v>
      </c>
      <c r="K10" s="333">
        <v>3999.4409360885934</v>
      </c>
    </row>
    <row r="11" spans="2:13" ht="16.5" customHeight="1" x14ac:dyDescent="0.35">
      <c r="B11" s="408" t="s">
        <v>74</v>
      </c>
      <c r="C11" s="331">
        <v>62279.436000000002</v>
      </c>
      <c r="D11" s="331">
        <v>24736.363000000001</v>
      </c>
      <c r="E11" s="331">
        <v>55994.68507</v>
      </c>
      <c r="F11" s="331">
        <v>5527.7007100000001</v>
      </c>
      <c r="G11" s="332">
        <v>148538.18478000001</v>
      </c>
      <c r="H11" s="358">
        <v>2.0338806849839659</v>
      </c>
      <c r="I11" s="332">
        <v>148710.6977056819</v>
      </c>
      <c r="J11" s="358">
        <v>1.948664783474418</v>
      </c>
      <c r="K11" s="333">
        <v>-172.51292568189092</v>
      </c>
    </row>
    <row r="12" spans="2:13" ht="16.5" customHeight="1" x14ac:dyDescent="0.35">
      <c r="B12" s="409" t="s">
        <v>75</v>
      </c>
      <c r="C12" s="334">
        <v>100732.333</v>
      </c>
      <c r="D12" s="334">
        <v>5619.027</v>
      </c>
      <c r="E12" s="334">
        <v>20976.297320000001</v>
      </c>
      <c r="F12" s="334">
        <v>9960.6933300000001</v>
      </c>
      <c r="G12" s="335">
        <v>137288.35065000001</v>
      </c>
      <c r="H12" s="359">
        <v>1.8798406960062546</v>
      </c>
      <c r="I12" s="335">
        <v>60744.393752287091</v>
      </c>
      <c r="J12" s="359">
        <v>0.79597811539325902</v>
      </c>
      <c r="K12" s="336">
        <v>76543.956897712924</v>
      </c>
    </row>
    <row r="13" spans="2:13" ht="16.5" customHeight="1" x14ac:dyDescent="0.35">
      <c r="B13" s="408" t="s">
        <v>76</v>
      </c>
      <c r="C13" s="331">
        <v>69439.774999999994</v>
      </c>
      <c r="D13" s="331">
        <v>106453.72100000001</v>
      </c>
      <c r="E13" s="331">
        <v>231977.15825000001</v>
      </c>
      <c r="F13" s="331">
        <v>12853.629050000001</v>
      </c>
      <c r="G13" s="332">
        <v>420724.28330000001</v>
      </c>
      <c r="H13" s="358">
        <v>5.7608284009594852</v>
      </c>
      <c r="I13" s="332">
        <v>934013.05092906079</v>
      </c>
      <c r="J13" s="358">
        <v>12.239054538316632</v>
      </c>
      <c r="K13" s="333">
        <v>-513288.76762906078</v>
      </c>
    </row>
    <row r="14" spans="2:13" ht="16.5" customHeight="1" x14ac:dyDescent="0.35">
      <c r="B14" s="408" t="s">
        <v>77</v>
      </c>
      <c r="C14" s="331">
        <v>41710.877</v>
      </c>
      <c r="D14" s="331">
        <v>5384.0609999999997</v>
      </c>
      <c r="E14" s="331">
        <v>19501.98273</v>
      </c>
      <c r="F14" s="331">
        <v>7979.8064699999995</v>
      </c>
      <c r="G14" s="332">
        <v>74576.727199999994</v>
      </c>
      <c r="H14" s="358">
        <v>1.0211526768423347</v>
      </c>
      <c r="I14" s="332">
        <v>147338.60663967143</v>
      </c>
      <c r="J14" s="358">
        <v>1.9306852730470905</v>
      </c>
      <c r="K14" s="333">
        <v>-72761.879439671437</v>
      </c>
    </row>
    <row r="15" spans="2:13" ht="16.5" customHeight="1" x14ac:dyDescent="0.35">
      <c r="B15" s="408" t="s">
        <v>78</v>
      </c>
      <c r="C15" s="331">
        <v>24.007999999999999</v>
      </c>
      <c r="D15" s="331">
        <v>4562.6109999999999</v>
      </c>
      <c r="E15" s="331">
        <v>25232.174649999997</v>
      </c>
      <c r="F15" s="331">
        <v>291.97222999999997</v>
      </c>
      <c r="G15" s="332">
        <v>30110.765879999995</v>
      </c>
      <c r="H15" s="358">
        <v>0.41229603838306855</v>
      </c>
      <c r="I15" s="332">
        <v>104416.72144836382</v>
      </c>
      <c r="J15" s="358">
        <v>1.3682484920821554</v>
      </c>
      <c r="K15" s="333">
        <v>-74305.955568363832</v>
      </c>
    </row>
    <row r="16" spans="2:13" ht="16.5" customHeight="1" x14ac:dyDescent="0.35">
      <c r="B16" s="408" t="s">
        <v>79</v>
      </c>
      <c r="C16" s="331">
        <v>1363.954</v>
      </c>
      <c r="D16" s="331">
        <v>822.53</v>
      </c>
      <c r="E16" s="331">
        <v>4918.5625</v>
      </c>
      <c r="F16" s="331">
        <v>0</v>
      </c>
      <c r="G16" s="332">
        <v>7105.0465000000004</v>
      </c>
      <c r="H16" s="358">
        <v>9.7286881912997933E-2</v>
      </c>
      <c r="I16" s="332">
        <v>30127.024068708204</v>
      </c>
      <c r="J16" s="358">
        <v>0.39477637950275568</v>
      </c>
      <c r="K16" s="333">
        <v>-23021.977568708204</v>
      </c>
    </row>
    <row r="17" spans="2:11" ht="16.5" customHeight="1" x14ac:dyDescent="0.35">
      <c r="B17" s="409" t="s">
        <v>80</v>
      </c>
      <c r="C17" s="334">
        <v>0</v>
      </c>
      <c r="D17" s="334">
        <v>2141.9749999999999</v>
      </c>
      <c r="E17" s="334">
        <v>7859.2945099999997</v>
      </c>
      <c r="F17" s="334">
        <v>0</v>
      </c>
      <c r="G17" s="335">
        <v>10001.26951</v>
      </c>
      <c r="H17" s="359">
        <v>0.13694383644068153</v>
      </c>
      <c r="I17" s="335">
        <v>48535.731305146968</v>
      </c>
      <c r="J17" s="359">
        <v>0.63599910291391948</v>
      </c>
      <c r="K17" s="336">
        <v>-38534.46179514697</v>
      </c>
    </row>
    <row r="18" spans="2:11" ht="16.5" customHeight="1" x14ac:dyDescent="0.35">
      <c r="B18" s="408" t="s">
        <v>81</v>
      </c>
      <c r="C18" s="331">
        <v>24626.863000000001</v>
      </c>
      <c r="D18" s="331">
        <v>24384.141</v>
      </c>
      <c r="E18" s="331">
        <v>83713.795299999998</v>
      </c>
      <c r="F18" s="331">
        <v>4978.5248499999998</v>
      </c>
      <c r="G18" s="332">
        <v>137703.32415</v>
      </c>
      <c r="H18" s="358">
        <v>1.8855227809710078</v>
      </c>
      <c r="I18" s="332">
        <v>444264.29018240137</v>
      </c>
      <c r="J18" s="358">
        <v>5.8215191656694643</v>
      </c>
      <c r="K18" s="333">
        <v>-306560.96603240137</v>
      </c>
    </row>
    <row r="19" spans="2:11" ht="16.5" customHeight="1" x14ac:dyDescent="0.35">
      <c r="B19" s="408" t="s">
        <v>82</v>
      </c>
      <c r="C19" s="331">
        <v>103711.647</v>
      </c>
      <c r="D19" s="331">
        <v>20676.758000000002</v>
      </c>
      <c r="E19" s="331">
        <v>56863.657359999997</v>
      </c>
      <c r="F19" s="331">
        <v>11070.84476</v>
      </c>
      <c r="G19" s="332">
        <v>192322.90711999999</v>
      </c>
      <c r="H19" s="358">
        <v>2.633409359692144</v>
      </c>
      <c r="I19" s="332">
        <v>218621.08601229743</v>
      </c>
      <c r="J19" s="358">
        <v>2.8647516137691986</v>
      </c>
      <c r="K19" s="333">
        <v>-26298.178892297437</v>
      </c>
    </row>
    <row r="20" spans="2:11" ht="16.5" customHeight="1" x14ac:dyDescent="0.35">
      <c r="B20" s="408" t="s">
        <v>83</v>
      </c>
      <c r="C20" s="331">
        <v>12709.614</v>
      </c>
      <c r="D20" s="331">
        <v>34.866</v>
      </c>
      <c r="E20" s="331">
        <v>398.43430999999998</v>
      </c>
      <c r="F20" s="331">
        <v>171.84040999999999</v>
      </c>
      <c r="G20" s="332">
        <v>13314.754720000001</v>
      </c>
      <c r="H20" s="358">
        <v>0.18231421429052883</v>
      </c>
      <c r="I20" s="332">
        <v>4007.7849401935864</v>
      </c>
      <c r="J20" s="358">
        <v>5.2516930477665112E-2</v>
      </c>
      <c r="K20" s="333">
        <v>9306.9697798064153</v>
      </c>
    </row>
    <row r="21" spans="2:11" ht="16.5" customHeight="1" x14ac:dyDescent="0.35">
      <c r="B21" s="408" t="s">
        <v>84</v>
      </c>
      <c r="C21" s="331">
        <v>3639.5819999999999</v>
      </c>
      <c r="D21" s="331">
        <v>777.35400000000004</v>
      </c>
      <c r="E21" s="331">
        <v>5627.3693499999999</v>
      </c>
      <c r="F21" s="331">
        <v>11.84999</v>
      </c>
      <c r="G21" s="332">
        <v>10056.155339999999</v>
      </c>
      <c r="H21" s="358">
        <v>0.13769536864555967</v>
      </c>
      <c r="I21" s="332">
        <v>33449.488960772913</v>
      </c>
      <c r="J21" s="358">
        <v>0.43831306132446468</v>
      </c>
      <c r="K21" s="333">
        <v>-23393.333620772915</v>
      </c>
    </row>
    <row r="22" spans="2:11" ht="16.5" customHeight="1" x14ac:dyDescent="0.35">
      <c r="B22" s="409" t="s">
        <v>85</v>
      </c>
      <c r="C22" s="334">
        <v>50466.326000000001</v>
      </c>
      <c r="D22" s="334">
        <v>1005.91</v>
      </c>
      <c r="E22" s="334">
        <v>12584.539289999999</v>
      </c>
      <c r="F22" s="334">
        <v>1676.07088</v>
      </c>
      <c r="G22" s="335">
        <v>65732.846170000004</v>
      </c>
      <c r="H22" s="359">
        <v>0.90005655038936738</v>
      </c>
      <c r="I22" s="335">
        <v>40107.983828138713</v>
      </c>
      <c r="J22" s="359">
        <v>0.52556417815171874</v>
      </c>
      <c r="K22" s="336">
        <v>25624.862341861291</v>
      </c>
    </row>
    <row r="23" spans="2:11" ht="16.5" customHeight="1" x14ac:dyDescent="0.35">
      <c r="B23" s="408" t="s">
        <v>86</v>
      </c>
      <c r="C23" s="331">
        <v>100631.852</v>
      </c>
      <c r="D23" s="331">
        <v>14819.120999999999</v>
      </c>
      <c r="E23" s="331">
        <v>85648.909220000001</v>
      </c>
      <c r="F23" s="331">
        <v>8851.7058100000013</v>
      </c>
      <c r="G23" s="332">
        <v>209951.58803000001</v>
      </c>
      <c r="H23" s="358">
        <v>2.8747926353643152</v>
      </c>
      <c r="I23" s="332">
        <v>304342.18805261049</v>
      </c>
      <c r="J23" s="358">
        <v>3.98801776290107</v>
      </c>
      <c r="K23" s="333">
        <v>-94390.600022610481</v>
      </c>
    </row>
    <row r="24" spans="2:11" ht="16.5" customHeight="1" x14ac:dyDescent="0.35">
      <c r="B24" s="408" t="s">
        <v>87</v>
      </c>
      <c r="C24" s="331">
        <v>93941.676000000007</v>
      </c>
      <c r="D24" s="331">
        <v>11491.892</v>
      </c>
      <c r="E24" s="331">
        <v>47270.879569999997</v>
      </c>
      <c r="F24" s="331">
        <v>6541.9871600000006</v>
      </c>
      <c r="G24" s="332">
        <v>159246.43472999998</v>
      </c>
      <c r="H24" s="358">
        <v>2.1805049538582812</v>
      </c>
      <c r="I24" s="332">
        <v>140254.94392976523</v>
      </c>
      <c r="J24" s="358">
        <v>1.8378628717419438</v>
      </c>
      <c r="K24" s="333">
        <v>18991.490800234751</v>
      </c>
    </row>
    <row r="25" spans="2:11" ht="16.5" customHeight="1" x14ac:dyDescent="0.35">
      <c r="B25" s="408" t="s">
        <v>88</v>
      </c>
      <c r="C25" s="331">
        <v>182931.117</v>
      </c>
      <c r="D25" s="331">
        <v>3369.6239999999998</v>
      </c>
      <c r="E25" s="331">
        <v>16737.35686</v>
      </c>
      <c r="F25" s="331">
        <v>4580.9109000000008</v>
      </c>
      <c r="G25" s="332">
        <v>207619.00876</v>
      </c>
      <c r="H25" s="358">
        <v>2.842853454671662</v>
      </c>
      <c r="I25" s="332">
        <v>72587.399185037662</v>
      </c>
      <c r="J25" s="358">
        <v>0.95116565719991342</v>
      </c>
      <c r="K25" s="333">
        <v>135031.60957496235</v>
      </c>
    </row>
    <row r="26" spans="2:11" ht="16.5" customHeight="1" x14ac:dyDescent="0.35">
      <c r="B26" s="408" t="s">
        <v>89</v>
      </c>
      <c r="C26" s="331">
        <v>144000.53</v>
      </c>
      <c r="D26" s="331">
        <v>2253.942</v>
      </c>
      <c r="E26" s="331">
        <v>20770.981949999998</v>
      </c>
      <c r="F26" s="331">
        <v>4228.0874000000003</v>
      </c>
      <c r="G26" s="332">
        <v>171253.54134999998</v>
      </c>
      <c r="H26" s="358">
        <v>2.3449140064741529</v>
      </c>
      <c r="I26" s="332">
        <v>59141.059222219163</v>
      </c>
      <c r="J26" s="358">
        <v>0.77496845312232132</v>
      </c>
      <c r="K26" s="333">
        <v>112112.48212778082</v>
      </c>
    </row>
    <row r="27" spans="2:11" ht="16.5" customHeight="1" x14ac:dyDescent="0.35">
      <c r="B27" s="409" t="s">
        <v>90</v>
      </c>
      <c r="C27" s="334">
        <v>108541.65</v>
      </c>
      <c r="D27" s="334">
        <v>10264.495000000001</v>
      </c>
      <c r="E27" s="334">
        <v>41276.750749999999</v>
      </c>
      <c r="F27" s="591">
        <v>6214.4403200000006</v>
      </c>
      <c r="G27" s="592">
        <v>166297.33606999999</v>
      </c>
      <c r="H27" s="359">
        <v>2.2770504452980318</v>
      </c>
      <c r="I27" s="335">
        <v>87755.678337308025</v>
      </c>
      <c r="J27" s="359">
        <v>1.1499266869439699</v>
      </c>
      <c r="K27" s="336">
        <v>78541.657732691965</v>
      </c>
    </row>
    <row r="28" spans="2:11" ht="16.5" customHeight="1" x14ac:dyDescent="0.35">
      <c r="B28" s="408" t="s">
        <v>91</v>
      </c>
      <c r="C28" s="331">
        <v>72385.712</v>
      </c>
      <c r="D28" s="331">
        <v>12909.04</v>
      </c>
      <c r="E28" s="331">
        <v>48410.901709999998</v>
      </c>
      <c r="F28" s="331">
        <v>5332.5880499999994</v>
      </c>
      <c r="G28" s="332">
        <v>139038.24176</v>
      </c>
      <c r="H28" s="358">
        <v>1.9038013343749371</v>
      </c>
      <c r="I28" s="332">
        <v>81761.579475477294</v>
      </c>
      <c r="J28" s="358">
        <v>1.0713816357746797</v>
      </c>
      <c r="K28" s="333">
        <v>57276.66228452271</v>
      </c>
    </row>
    <row r="29" spans="2:11" ht="16.5" customHeight="1" x14ac:dyDescent="0.35">
      <c r="B29" s="408" t="s">
        <v>92</v>
      </c>
      <c r="C29" s="331">
        <v>25754.654999999999</v>
      </c>
      <c r="D29" s="331">
        <v>1154.068</v>
      </c>
      <c r="E29" s="331">
        <v>6781.1831600000005</v>
      </c>
      <c r="F29" s="331">
        <v>12138.526539999999</v>
      </c>
      <c r="G29" s="332">
        <v>45828.432699999998</v>
      </c>
      <c r="H29" s="358">
        <v>0.62751247586383463</v>
      </c>
      <c r="I29" s="332">
        <v>35048.859338987793</v>
      </c>
      <c r="J29" s="358">
        <v>0.45927077842110375</v>
      </c>
      <c r="K29" s="333">
        <v>10779.573361012204</v>
      </c>
    </row>
    <row r="30" spans="2:11" ht="16.5" customHeight="1" x14ac:dyDescent="0.35">
      <c r="B30" s="408" t="s">
        <v>93</v>
      </c>
      <c r="C30" s="331">
        <v>5584.5609999999997</v>
      </c>
      <c r="D30" s="331">
        <v>8847.4140000000007</v>
      </c>
      <c r="E30" s="331">
        <v>34957.25778</v>
      </c>
      <c r="F30" s="331">
        <v>982.68144999999993</v>
      </c>
      <c r="G30" s="332">
        <v>50371.914229999995</v>
      </c>
      <c r="H30" s="358">
        <v>0.68972475710407666</v>
      </c>
      <c r="I30" s="332">
        <v>173283.92426023725</v>
      </c>
      <c r="J30" s="358">
        <v>2.2706657016462306</v>
      </c>
      <c r="K30" s="333">
        <v>-122912.01003023726</v>
      </c>
    </row>
    <row r="31" spans="2:11" ht="16.5" customHeight="1" x14ac:dyDescent="0.35">
      <c r="B31" s="408" t="s">
        <v>94</v>
      </c>
      <c r="C31" s="331">
        <v>2236.002</v>
      </c>
      <c r="D31" s="331">
        <v>7846.951</v>
      </c>
      <c r="E31" s="331">
        <v>31108.03759</v>
      </c>
      <c r="F31" s="331">
        <v>2424.2924400000002</v>
      </c>
      <c r="G31" s="332">
        <v>43615.283029999999</v>
      </c>
      <c r="H31" s="358">
        <v>0.59720860232816109</v>
      </c>
      <c r="I31" s="332">
        <v>189868.02698517233</v>
      </c>
      <c r="J31" s="358">
        <v>2.4879793007631044</v>
      </c>
      <c r="K31" s="333">
        <v>-146252.74395517234</v>
      </c>
    </row>
    <row r="32" spans="2:11" ht="16.5" customHeight="1" x14ac:dyDescent="0.35">
      <c r="B32" s="409" t="s">
        <v>95</v>
      </c>
      <c r="C32" s="334">
        <v>93360.46</v>
      </c>
      <c r="D32" s="334">
        <v>19545.127</v>
      </c>
      <c r="E32" s="334">
        <v>48602.679250000001</v>
      </c>
      <c r="F32" s="334">
        <v>13403.617099999999</v>
      </c>
      <c r="G32" s="335">
        <v>174911.88334999999</v>
      </c>
      <c r="H32" s="359">
        <v>2.3950063860456816</v>
      </c>
      <c r="I32" s="335">
        <v>202843.0209380248</v>
      </c>
      <c r="J32" s="359">
        <v>2.6580001141396732</v>
      </c>
      <c r="K32" s="336">
        <v>-27931.137588024809</v>
      </c>
    </row>
    <row r="33" spans="2:11" ht="16.5" customHeight="1" x14ac:dyDescent="0.35">
      <c r="B33" s="408" t="s">
        <v>96</v>
      </c>
      <c r="C33" s="331">
        <v>167956.58300000001</v>
      </c>
      <c r="D33" s="331">
        <v>5768.152</v>
      </c>
      <c r="E33" s="331">
        <v>24393.420670000003</v>
      </c>
      <c r="F33" s="331">
        <v>2754.1929399999999</v>
      </c>
      <c r="G33" s="332">
        <v>200872.34861000002</v>
      </c>
      <c r="H33" s="358">
        <v>2.7504738299471545</v>
      </c>
      <c r="I33" s="332">
        <v>145281.49899440864</v>
      </c>
      <c r="J33" s="358">
        <v>1.9037294905379321</v>
      </c>
      <c r="K33" s="333">
        <v>55590.849615591374</v>
      </c>
    </row>
    <row r="34" spans="2:11" ht="16.5" customHeight="1" x14ac:dyDescent="0.35">
      <c r="B34" s="408" t="s">
        <v>97</v>
      </c>
      <c r="C34" s="331">
        <v>150729.58300000001</v>
      </c>
      <c r="D34" s="331">
        <v>7004.3249999999998</v>
      </c>
      <c r="E34" s="331">
        <v>23270.778630000001</v>
      </c>
      <c r="F34" s="331">
        <v>6016.6029200000003</v>
      </c>
      <c r="G34" s="332">
        <v>187021.28955000002</v>
      </c>
      <c r="H34" s="358">
        <v>2.5608161905298505</v>
      </c>
      <c r="I34" s="332">
        <v>46892.78887025638</v>
      </c>
      <c r="J34" s="358">
        <v>0.61447042936493734</v>
      </c>
      <c r="K34" s="333">
        <v>140128.50067974365</v>
      </c>
    </row>
    <row r="35" spans="2:11" ht="16.5" customHeight="1" x14ac:dyDescent="0.35">
      <c r="B35" s="408" t="s">
        <v>98</v>
      </c>
      <c r="C35" s="331">
        <v>138504.921</v>
      </c>
      <c r="D35" s="331">
        <v>7647.835</v>
      </c>
      <c r="E35" s="331">
        <v>28005.53571</v>
      </c>
      <c r="F35" s="331">
        <v>13130.547060000001</v>
      </c>
      <c r="G35" s="332">
        <v>187288.83877</v>
      </c>
      <c r="H35" s="358">
        <v>2.5644796471127247</v>
      </c>
      <c r="I35" s="332">
        <v>132633.51649186123</v>
      </c>
      <c r="J35" s="358">
        <v>1.7379937468088975</v>
      </c>
      <c r="K35" s="333">
        <v>54655.322278138774</v>
      </c>
    </row>
    <row r="36" spans="2:11" ht="16.5" customHeight="1" x14ac:dyDescent="0.35">
      <c r="B36" s="408" t="s">
        <v>99</v>
      </c>
      <c r="C36" s="331">
        <v>135742.77900000001</v>
      </c>
      <c r="D36" s="331">
        <v>619.74099999999999</v>
      </c>
      <c r="E36" s="331">
        <v>7146.00281</v>
      </c>
      <c r="F36" s="331">
        <v>919.04843999999991</v>
      </c>
      <c r="G36" s="332">
        <v>144427.57125000004</v>
      </c>
      <c r="H36" s="358">
        <v>1.9775955117506758</v>
      </c>
      <c r="I36" s="332">
        <v>26040.01796799873</v>
      </c>
      <c r="J36" s="358">
        <v>0.34122135635263995</v>
      </c>
      <c r="K36" s="333">
        <v>118387.5532820013</v>
      </c>
    </row>
    <row r="37" spans="2:11" ht="16.5" customHeight="1" x14ac:dyDescent="0.35">
      <c r="B37" s="409" t="s">
        <v>100</v>
      </c>
      <c r="C37" s="334">
        <v>102774.558</v>
      </c>
      <c r="D37" s="334">
        <v>607.60299999999995</v>
      </c>
      <c r="E37" s="334">
        <v>10754.44355</v>
      </c>
      <c r="F37" s="334">
        <v>3091.1174100000003</v>
      </c>
      <c r="G37" s="335">
        <v>117227.72196000001</v>
      </c>
      <c r="H37" s="359">
        <v>1.6051576218751382</v>
      </c>
      <c r="I37" s="335">
        <v>52103.587006861024</v>
      </c>
      <c r="J37" s="359">
        <v>0.68275131957158464</v>
      </c>
      <c r="K37" s="336">
        <v>65124.134953138986</v>
      </c>
    </row>
    <row r="38" spans="2:11" ht="16.5" customHeight="1" x14ac:dyDescent="0.35">
      <c r="B38" s="408" t="s">
        <v>101</v>
      </c>
      <c r="C38" s="331">
        <v>19527.632000000001</v>
      </c>
      <c r="D38" s="331">
        <v>6416.107</v>
      </c>
      <c r="E38" s="331">
        <v>7245.9506100000008</v>
      </c>
      <c r="F38" s="331">
        <v>463.20259999999996</v>
      </c>
      <c r="G38" s="332">
        <v>33652.892209999998</v>
      </c>
      <c r="H38" s="358">
        <v>0.46079711800128509</v>
      </c>
      <c r="I38" s="332">
        <v>62093.894314451973</v>
      </c>
      <c r="J38" s="358">
        <v>0.81366160596482628</v>
      </c>
      <c r="K38" s="333">
        <v>-28441.002104451974</v>
      </c>
    </row>
    <row r="39" spans="2:11" ht="16.5" customHeight="1" x14ac:dyDescent="0.35">
      <c r="B39" s="408" t="s">
        <v>102</v>
      </c>
      <c r="C39" s="331">
        <v>7843.5060000000003</v>
      </c>
      <c r="D39" s="331">
        <v>388.53300000000002</v>
      </c>
      <c r="E39" s="331">
        <v>3487.28217</v>
      </c>
      <c r="F39" s="331">
        <v>161.24404000000001</v>
      </c>
      <c r="G39" s="332">
        <v>11880.565210000001</v>
      </c>
      <c r="H39" s="358">
        <v>0.16267636596677326</v>
      </c>
      <c r="I39" s="332">
        <v>76199.150470275985</v>
      </c>
      <c r="J39" s="358">
        <v>0.99849306971828977</v>
      </c>
      <c r="K39" s="333">
        <v>-64318.585260275984</v>
      </c>
    </row>
    <row r="40" spans="2:11" ht="16.5" customHeight="1" x14ac:dyDescent="0.35">
      <c r="B40" s="408" t="s">
        <v>103</v>
      </c>
      <c r="C40" s="331">
        <v>667.58100000000002</v>
      </c>
      <c r="D40" s="331">
        <v>8692.3590000000004</v>
      </c>
      <c r="E40" s="331">
        <v>58349.1734</v>
      </c>
      <c r="F40" s="331">
        <v>0</v>
      </c>
      <c r="G40" s="332">
        <v>67709.113400000002</v>
      </c>
      <c r="H40" s="358">
        <v>0.92711687668470366</v>
      </c>
      <c r="I40" s="332">
        <v>220096.05645169422</v>
      </c>
      <c r="J40" s="358">
        <v>2.8840792276951772</v>
      </c>
      <c r="K40" s="333">
        <v>-152386.94305169422</v>
      </c>
    </row>
    <row r="41" spans="2:11" ht="16.5" customHeight="1" x14ac:dyDescent="0.35">
      <c r="B41" s="408" t="s">
        <v>104</v>
      </c>
      <c r="C41" s="331">
        <v>83010.043999999994</v>
      </c>
      <c r="D41" s="331">
        <v>13662.448</v>
      </c>
      <c r="E41" s="331">
        <v>27161.219140000001</v>
      </c>
      <c r="F41" s="331">
        <v>6066.7708600000005</v>
      </c>
      <c r="G41" s="332">
        <v>129900.482</v>
      </c>
      <c r="H41" s="358">
        <v>1.7786812306964512</v>
      </c>
      <c r="I41" s="332">
        <v>81741.357938814923</v>
      </c>
      <c r="J41" s="358">
        <v>1.0711166582245126</v>
      </c>
      <c r="K41" s="333">
        <v>48159.124061185081</v>
      </c>
    </row>
    <row r="42" spans="2:11" ht="16.5" customHeight="1" x14ac:dyDescent="0.35">
      <c r="B42" s="409" t="s">
        <v>105</v>
      </c>
      <c r="C42" s="334">
        <v>42090.383000000002</v>
      </c>
      <c r="D42" s="334">
        <v>38336.197999999997</v>
      </c>
      <c r="E42" s="334">
        <v>96094.706900000005</v>
      </c>
      <c r="F42" s="334">
        <v>6407.7552999999998</v>
      </c>
      <c r="G42" s="335">
        <v>182929.04319999999</v>
      </c>
      <c r="H42" s="359">
        <v>2.504782512578362</v>
      </c>
      <c r="I42" s="335">
        <v>499944.13825313229</v>
      </c>
      <c r="J42" s="359">
        <v>6.5511328434922786</v>
      </c>
      <c r="K42" s="336">
        <v>-317015.09505313227</v>
      </c>
    </row>
    <row r="43" spans="2:11" ht="16.5" customHeight="1" x14ac:dyDescent="0.35">
      <c r="B43" s="408" t="s">
        <v>106</v>
      </c>
      <c r="C43" s="331">
        <v>87886.051999999996</v>
      </c>
      <c r="D43" s="331">
        <v>10285.454</v>
      </c>
      <c r="E43" s="331">
        <v>70244.095239999995</v>
      </c>
      <c r="F43" s="331">
        <v>18705.856379999997</v>
      </c>
      <c r="G43" s="332">
        <v>187121.45762</v>
      </c>
      <c r="H43" s="358">
        <v>2.5621877563876585</v>
      </c>
      <c r="I43" s="332">
        <v>189791.68781833031</v>
      </c>
      <c r="J43" s="358">
        <v>2.4869789729566993</v>
      </c>
      <c r="K43" s="333">
        <v>-2670.2301983303041</v>
      </c>
    </row>
    <row r="44" spans="2:11" ht="16.5" customHeight="1" x14ac:dyDescent="0.35">
      <c r="B44" s="408" t="s">
        <v>107</v>
      </c>
      <c r="C44" s="331">
        <v>185407.568</v>
      </c>
      <c r="D44" s="331">
        <v>984.27800000000002</v>
      </c>
      <c r="E44" s="331">
        <v>3305.9105399999999</v>
      </c>
      <c r="F44" s="331">
        <v>810.74457999999993</v>
      </c>
      <c r="G44" s="332">
        <v>190508.50112</v>
      </c>
      <c r="H44" s="358">
        <v>2.6085653418149586</v>
      </c>
      <c r="I44" s="332">
        <v>15053.175911483189</v>
      </c>
      <c r="J44" s="358">
        <v>0.1972527479913232</v>
      </c>
      <c r="K44" s="333">
        <v>175455.32520851682</v>
      </c>
    </row>
    <row r="45" spans="2:11" ht="16.5" customHeight="1" x14ac:dyDescent="0.35">
      <c r="B45" s="408" t="s">
        <v>108</v>
      </c>
      <c r="C45" s="331">
        <v>828.49400000000003</v>
      </c>
      <c r="D45" s="331">
        <v>242.066</v>
      </c>
      <c r="E45" s="331">
        <v>51.18</v>
      </c>
      <c r="F45" s="331">
        <v>0</v>
      </c>
      <c r="G45" s="332">
        <v>1121.74</v>
      </c>
      <c r="H45" s="358">
        <v>1.5359587993841602E-2</v>
      </c>
      <c r="I45" s="332">
        <v>10429.04477077483</v>
      </c>
      <c r="J45" s="358">
        <v>0.13665938351192647</v>
      </c>
      <c r="K45" s="333">
        <v>-9307.3047707748301</v>
      </c>
    </row>
    <row r="46" spans="2:11" ht="16.5" customHeight="1" x14ac:dyDescent="0.35">
      <c r="B46" s="408" t="s">
        <v>109</v>
      </c>
      <c r="C46" s="331">
        <v>34426.010999999999</v>
      </c>
      <c r="D46" s="331">
        <v>24306.579000000002</v>
      </c>
      <c r="E46" s="331">
        <v>65487.856009999996</v>
      </c>
      <c r="F46" s="331">
        <v>10076.560300000001</v>
      </c>
      <c r="G46" s="332">
        <v>134297.00631</v>
      </c>
      <c r="H46" s="358">
        <v>1.838881278841751</v>
      </c>
      <c r="I46" s="332">
        <v>259690.91269540795</v>
      </c>
      <c r="J46" s="358">
        <v>3.4029195206884979</v>
      </c>
      <c r="K46" s="333">
        <v>-125393.90638540796</v>
      </c>
    </row>
    <row r="47" spans="2:11" ht="16.5" customHeight="1" x14ac:dyDescent="0.35">
      <c r="B47" s="409" t="s">
        <v>110</v>
      </c>
      <c r="C47" s="334">
        <v>166587.39199999999</v>
      </c>
      <c r="D47" s="334">
        <v>41596.629999999997</v>
      </c>
      <c r="E47" s="334">
        <v>42120.0049</v>
      </c>
      <c r="F47" s="334">
        <v>5438.8073199999999</v>
      </c>
      <c r="G47" s="335">
        <v>255742.83421999999</v>
      </c>
      <c r="H47" s="359">
        <v>3.5017959295349503</v>
      </c>
      <c r="I47" s="335">
        <v>71161.279301400151</v>
      </c>
      <c r="J47" s="359">
        <v>0.93247816775139281</v>
      </c>
      <c r="K47" s="336">
        <v>184581.55491859984</v>
      </c>
    </row>
    <row r="48" spans="2:11" ht="16.5" customHeight="1" x14ac:dyDescent="0.35">
      <c r="B48" s="408" t="s">
        <v>111</v>
      </c>
      <c r="C48" s="331">
        <v>82234.100999999995</v>
      </c>
      <c r="D48" s="331">
        <v>2215.444</v>
      </c>
      <c r="E48" s="331">
        <v>14700.02867</v>
      </c>
      <c r="F48" s="331">
        <v>4345.0300700000007</v>
      </c>
      <c r="G48" s="332">
        <v>103494.60373999999</v>
      </c>
      <c r="H48" s="358">
        <v>1.4171149045521227</v>
      </c>
      <c r="I48" s="332">
        <v>96257.28582531921</v>
      </c>
      <c r="J48" s="358">
        <v>1.2613294533246218</v>
      </c>
      <c r="K48" s="333">
        <v>7237.3179146807815</v>
      </c>
    </row>
    <row r="49" spans="2:12" ht="16.5" customHeight="1" x14ac:dyDescent="0.35">
      <c r="B49" s="408" t="s">
        <v>112</v>
      </c>
      <c r="C49" s="331">
        <v>48539.932000000001</v>
      </c>
      <c r="D49" s="331">
        <v>21629.794999999998</v>
      </c>
      <c r="E49" s="331">
        <v>56278.071830000001</v>
      </c>
      <c r="F49" s="331">
        <v>6762.8397300000006</v>
      </c>
      <c r="G49" s="332">
        <v>133210.63855999999</v>
      </c>
      <c r="H49" s="358">
        <v>1.8240060305223575</v>
      </c>
      <c r="I49" s="332">
        <v>340268.67724159878</v>
      </c>
      <c r="J49" s="358">
        <v>4.4587887656369478</v>
      </c>
      <c r="K49" s="333">
        <v>-207058.03868159879</v>
      </c>
    </row>
    <row r="50" spans="2:12" ht="16.5" customHeight="1" x14ac:dyDescent="0.35">
      <c r="B50" s="408" t="s">
        <v>113</v>
      </c>
      <c r="C50" s="331">
        <v>105832.63</v>
      </c>
      <c r="D50" s="331">
        <v>44431.065000000002</v>
      </c>
      <c r="E50" s="331">
        <v>23901.391170000003</v>
      </c>
      <c r="F50" s="331">
        <v>0</v>
      </c>
      <c r="G50" s="332">
        <v>174165.08617000002</v>
      </c>
      <c r="H50" s="358">
        <v>2.3847807571122726</v>
      </c>
      <c r="I50" s="332">
        <v>73853.449193048757</v>
      </c>
      <c r="J50" s="358">
        <v>0.96775563426808264</v>
      </c>
      <c r="K50" s="333">
        <v>100311.63697695127</v>
      </c>
    </row>
    <row r="51" spans="2:12" ht="16.5" customHeight="1" x14ac:dyDescent="0.35">
      <c r="B51" s="408" t="s">
        <v>114</v>
      </c>
      <c r="C51" s="331">
        <v>72.956000000000003</v>
      </c>
      <c r="D51" s="331">
        <v>1869.242</v>
      </c>
      <c r="E51" s="331">
        <v>4395.1064200000001</v>
      </c>
      <c r="F51" s="331">
        <v>0</v>
      </c>
      <c r="G51" s="332">
        <v>6337.3044200000004</v>
      </c>
      <c r="H51" s="358">
        <v>8.6774461892017152E-2</v>
      </c>
      <c r="I51" s="332">
        <v>23505.168831776846</v>
      </c>
      <c r="J51" s="358">
        <v>0.30800537848834264</v>
      </c>
      <c r="K51" s="333">
        <v>-17167.864411776845</v>
      </c>
    </row>
    <row r="52" spans="2:12" ht="16.5" customHeight="1" x14ac:dyDescent="0.35">
      <c r="B52" s="409" t="s">
        <v>115</v>
      </c>
      <c r="C52" s="334">
        <v>132387.98300000001</v>
      </c>
      <c r="D52" s="334">
        <v>8088.7479999999996</v>
      </c>
      <c r="E52" s="334">
        <v>44705.868159999998</v>
      </c>
      <c r="F52" s="334">
        <v>6946.3216700000003</v>
      </c>
      <c r="G52" s="335">
        <v>192128.92082999999</v>
      </c>
      <c r="H52" s="359">
        <v>2.6307531742205961</v>
      </c>
      <c r="I52" s="335">
        <v>104777.80703866095</v>
      </c>
      <c r="J52" s="359">
        <v>1.3729800600492741</v>
      </c>
      <c r="K52" s="336">
        <v>87351.113791339041</v>
      </c>
    </row>
    <row r="53" spans="2:12" ht="16.5" customHeight="1" x14ac:dyDescent="0.35">
      <c r="B53" s="408" t="s">
        <v>116</v>
      </c>
      <c r="C53" s="331">
        <v>118726.109</v>
      </c>
      <c r="D53" s="331">
        <v>1092.73</v>
      </c>
      <c r="E53" s="331">
        <v>4251.52909</v>
      </c>
      <c r="F53" s="331">
        <v>3154.8367699999999</v>
      </c>
      <c r="G53" s="332">
        <v>127225.20485999998</v>
      </c>
      <c r="H53" s="358">
        <v>1.7420496096080145</v>
      </c>
      <c r="I53" s="332">
        <v>20939.718561633294</v>
      </c>
      <c r="J53" s="358">
        <v>0.27438841163719013</v>
      </c>
      <c r="K53" s="333">
        <v>106285.48629836668</v>
      </c>
    </row>
    <row r="54" spans="2:12" ht="16.5" customHeight="1" x14ac:dyDescent="0.35">
      <c r="B54" s="408" t="s">
        <v>117</v>
      </c>
      <c r="C54" s="331">
        <v>89756.221999999994</v>
      </c>
      <c r="D54" s="331">
        <v>7139.5789999999997</v>
      </c>
      <c r="E54" s="331">
        <v>61341.570469999999</v>
      </c>
      <c r="F54" s="331">
        <v>4889.2303200000006</v>
      </c>
      <c r="G54" s="332">
        <v>163126.60178999999</v>
      </c>
      <c r="H54" s="358">
        <v>2.2336347053059211</v>
      </c>
      <c r="I54" s="332">
        <v>135777.96890024186</v>
      </c>
      <c r="J54" s="358">
        <v>1.779197801164488</v>
      </c>
      <c r="K54" s="333">
        <v>27348.632889758126</v>
      </c>
    </row>
    <row r="55" spans="2:12" ht="16.5" customHeight="1" x14ac:dyDescent="0.35">
      <c r="B55" s="408" t="s">
        <v>118</v>
      </c>
      <c r="C55" s="331">
        <v>232993.85399999999</v>
      </c>
      <c r="D55" s="331">
        <v>23680.855</v>
      </c>
      <c r="E55" s="331">
        <v>199031.60743</v>
      </c>
      <c r="F55" s="331">
        <v>10418.862080000001</v>
      </c>
      <c r="G55" s="332">
        <v>466125.17851</v>
      </c>
      <c r="H55" s="358">
        <v>6.3824867575993274</v>
      </c>
      <c r="I55" s="332">
        <v>561166.9389668426</v>
      </c>
      <c r="J55" s="358">
        <v>7.353379874385749</v>
      </c>
      <c r="K55" s="333">
        <v>-95041.760456842603</v>
      </c>
    </row>
    <row r="56" spans="2:12" ht="16.5" customHeight="1" x14ac:dyDescent="0.35">
      <c r="B56" s="408" t="s">
        <v>119</v>
      </c>
      <c r="C56" s="331">
        <v>40145.307000000001</v>
      </c>
      <c r="D56" s="331">
        <v>2384.3609999999999</v>
      </c>
      <c r="E56" s="331">
        <v>15086.13949</v>
      </c>
      <c r="F56" s="331">
        <v>2235.4656600000003</v>
      </c>
      <c r="G56" s="332">
        <v>59851.273150000001</v>
      </c>
      <c r="H56" s="358">
        <v>0.81952225693197567</v>
      </c>
      <c r="I56" s="332">
        <v>68323.386122240918</v>
      </c>
      <c r="J56" s="358">
        <v>0.89529118266687202</v>
      </c>
      <c r="K56" s="333">
        <v>-8472.1129722409169</v>
      </c>
    </row>
    <row r="57" spans="2:12" ht="16.5" customHeight="1" x14ac:dyDescent="0.35">
      <c r="B57" s="409" t="s">
        <v>120</v>
      </c>
      <c r="C57" s="334">
        <v>16693.060000000001</v>
      </c>
      <c r="D57" s="334">
        <v>598.51900000000001</v>
      </c>
      <c r="E57" s="334">
        <v>3530.4627300000002</v>
      </c>
      <c r="F57" s="334">
        <v>283.34159999999997</v>
      </c>
      <c r="G57" s="335">
        <v>21105.383330000001</v>
      </c>
      <c r="H57" s="359">
        <v>0.28898852889340909</v>
      </c>
      <c r="I57" s="335">
        <v>23002.68049596862</v>
      </c>
      <c r="J57" s="359">
        <v>0.30142090716783226</v>
      </c>
      <c r="K57" s="336">
        <v>-1897.2971659686191</v>
      </c>
    </row>
    <row r="58" spans="2:12" ht="16.5" customHeight="1" x14ac:dyDescent="0.35">
      <c r="B58" s="408" t="s">
        <v>121</v>
      </c>
      <c r="C58" s="331">
        <v>16812.223999999998</v>
      </c>
      <c r="D58" s="331">
        <v>52.438000000000002</v>
      </c>
      <c r="E58" s="331">
        <v>956.28780000000006</v>
      </c>
      <c r="F58" s="331">
        <v>23.361000000000001</v>
      </c>
      <c r="G58" s="332">
        <v>17844.310799999996</v>
      </c>
      <c r="H58" s="358">
        <v>0.24433581928259487</v>
      </c>
      <c r="I58" s="332">
        <v>3818.8342061478579</v>
      </c>
      <c r="J58" s="358">
        <v>5.0040971135619179E-2</v>
      </c>
      <c r="K58" s="333">
        <v>14025.476593852138</v>
      </c>
    </row>
    <row r="59" spans="2:12" ht="16.5" customHeight="1" x14ac:dyDescent="0.35">
      <c r="B59" s="408" t="s">
        <v>122</v>
      </c>
      <c r="C59" s="331">
        <v>65798.634999999995</v>
      </c>
      <c r="D59" s="331">
        <v>7948.393</v>
      </c>
      <c r="E59" s="331">
        <v>34017.943439999995</v>
      </c>
      <c r="F59" s="331">
        <v>4506.1568200000002</v>
      </c>
      <c r="G59" s="332">
        <v>112271.12826</v>
      </c>
      <c r="H59" s="358">
        <v>1.5372887422017103</v>
      </c>
      <c r="I59" s="332">
        <v>235317.59760453651</v>
      </c>
      <c r="J59" s="358">
        <v>3.0835381882970214</v>
      </c>
      <c r="K59" s="333">
        <v>-123046.46934453651</v>
      </c>
    </row>
    <row r="60" spans="2:12" ht="16.5" customHeight="1" x14ac:dyDescent="0.35">
      <c r="B60" s="408" t="s">
        <v>123</v>
      </c>
      <c r="C60" s="331">
        <v>68302.357000000004</v>
      </c>
      <c r="D60" s="331">
        <v>8738.0300000000007</v>
      </c>
      <c r="E60" s="331">
        <v>35223.599249999999</v>
      </c>
      <c r="F60" s="331">
        <v>10835.545390000001</v>
      </c>
      <c r="G60" s="332">
        <v>123099.53164</v>
      </c>
      <c r="H60" s="358">
        <v>1.6855582293804878</v>
      </c>
      <c r="I60" s="332">
        <v>180769.99028279237</v>
      </c>
      <c r="J60" s="358">
        <v>2.368761087183247</v>
      </c>
      <c r="K60" s="333">
        <v>-57670.458642792364</v>
      </c>
    </row>
    <row r="61" spans="2:12" ht="16.5" customHeight="1" x14ac:dyDescent="0.35">
      <c r="B61" s="408" t="s">
        <v>124</v>
      </c>
      <c r="C61" s="331">
        <v>46190.112999999998</v>
      </c>
      <c r="D61" s="331">
        <v>3464.2350000000001</v>
      </c>
      <c r="E61" s="331">
        <v>15856.811099999999</v>
      </c>
      <c r="F61" s="331">
        <v>3632.1967599999998</v>
      </c>
      <c r="G61" s="332">
        <v>69143.355859999996</v>
      </c>
      <c r="H61" s="358">
        <v>0.9467554500340305</v>
      </c>
      <c r="I61" s="332">
        <v>54190.564746122269</v>
      </c>
      <c r="J61" s="358">
        <v>0.71009851171805827</v>
      </c>
      <c r="K61" s="333">
        <v>14952.791113877727</v>
      </c>
    </row>
    <row r="62" spans="2:12" ht="16.5" customHeight="1" x14ac:dyDescent="0.35">
      <c r="B62" s="408" t="s">
        <v>125</v>
      </c>
      <c r="C62" s="331">
        <v>157108.93</v>
      </c>
      <c r="D62" s="331">
        <v>8205.1409999999996</v>
      </c>
      <c r="E62" s="331">
        <v>30144.475329999997</v>
      </c>
      <c r="F62" s="331">
        <v>10403.867749999999</v>
      </c>
      <c r="G62" s="332">
        <v>205862.41407999999</v>
      </c>
      <c r="H62" s="358">
        <v>2.8188010266963968</v>
      </c>
      <c r="I62" s="332">
        <v>135499.1315232171</v>
      </c>
      <c r="J62" s="358">
        <v>1.7755439915508722</v>
      </c>
      <c r="K62" s="333">
        <v>70363.282556782884</v>
      </c>
    </row>
    <row r="63" spans="2:12" ht="16.5" customHeight="1" x14ac:dyDescent="0.35">
      <c r="B63" s="409" t="s">
        <v>126</v>
      </c>
      <c r="C63" s="334">
        <v>41644.838000000003</v>
      </c>
      <c r="D63" s="334">
        <v>35.988999999999997</v>
      </c>
      <c r="E63" s="334">
        <v>995.28307999999993</v>
      </c>
      <c r="F63" s="334">
        <v>274.70884999999998</v>
      </c>
      <c r="G63" s="335">
        <v>42950.818930000009</v>
      </c>
      <c r="H63" s="359">
        <v>0.58811033105968658</v>
      </c>
      <c r="I63" s="335">
        <v>14775.880437625598</v>
      </c>
      <c r="J63" s="359">
        <v>0.19361914306000497</v>
      </c>
      <c r="K63" s="336">
        <v>28174.938492374411</v>
      </c>
    </row>
    <row r="64" spans="2:12" ht="16.5" customHeight="1" thickBot="1" x14ac:dyDescent="0.4">
      <c r="B64" s="410" t="s">
        <v>27</v>
      </c>
      <c r="C64" s="338">
        <v>4130578.9109999998</v>
      </c>
      <c r="D64" s="338">
        <v>609934.74599999993</v>
      </c>
      <c r="E64" s="338">
        <v>2069615.3110900002</v>
      </c>
      <c r="F64" s="338">
        <v>493061.71937999991</v>
      </c>
      <c r="G64" s="389">
        <v>7303190.6874699993</v>
      </c>
      <c r="H64" s="390">
        <v>1</v>
      </c>
      <c r="I64" s="389">
        <v>7631415.0574699994</v>
      </c>
      <c r="J64" s="390">
        <v>1</v>
      </c>
      <c r="K64" s="337">
        <v>-328224.37000000011</v>
      </c>
      <c r="L64" s="417"/>
    </row>
    <row r="65" spans="1:11" ht="16.5" customHeight="1" x14ac:dyDescent="0.35">
      <c r="B65" s="411"/>
      <c r="C65" s="61"/>
      <c r="D65" s="61"/>
      <c r="E65" s="61"/>
      <c r="F65" s="61"/>
      <c r="G65" s="61"/>
      <c r="H65" s="62"/>
      <c r="I65" s="61"/>
      <c r="J65" s="62"/>
      <c r="K65" s="61"/>
    </row>
    <row r="66" spans="1:11" ht="15.5" x14ac:dyDescent="0.35">
      <c r="A66" s="286">
        <v>1</v>
      </c>
      <c r="B66" s="530" t="s">
        <v>381</v>
      </c>
      <c r="C66" s="530"/>
      <c r="D66" s="530"/>
      <c r="E66" s="530"/>
      <c r="F66" s="530"/>
      <c r="G66" s="530"/>
      <c r="H66" s="530"/>
      <c r="I66" s="530"/>
      <c r="J66" s="530"/>
      <c r="K66" s="530"/>
    </row>
    <row r="67" spans="1:11" ht="15.5" x14ac:dyDescent="0.35">
      <c r="A67" s="286">
        <v>2</v>
      </c>
      <c r="B67" s="530" t="s">
        <v>167</v>
      </c>
      <c r="C67" s="530"/>
      <c r="D67" s="530"/>
      <c r="E67" s="530"/>
      <c r="F67" s="530"/>
      <c r="G67" s="530"/>
      <c r="H67" s="530"/>
      <c r="I67" s="530"/>
      <c r="J67" s="530"/>
      <c r="K67" s="530"/>
    </row>
    <row r="68" spans="1:11" ht="16.5" customHeight="1" x14ac:dyDescent="0.35">
      <c r="A68" s="412"/>
      <c r="B68" s="537" t="s">
        <v>196</v>
      </c>
      <c r="C68" s="537"/>
      <c r="D68" s="537"/>
      <c r="E68" s="537"/>
      <c r="F68" s="537"/>
      <c r="G68" s="537"/>
      <c r="H68" s="537"/>
      <c r="I68" s="537"/>
      <c r="J68" s="537"/>
      <c r="K68" s="537"/>
    </row>
  </sheetData>
  <sheetProtection selectLockedCells="1" selectUnlockedCells="1"/>
  <mergeCells count="15">
    <mergeCell ref="B66:K66"/>
    <mergeCell ref="B67:K67"/>
    <mergeCell ref="B68:K68"/>
    <mergeCell ref="B1:K1"/>
    <mergeCell ref="B2:K2"/>
    <mergeCell ref="B3:K3"/>
    <mergeCell ref="C5:H5"/>
    <mergeCell ref="I5:J6"/>
    <mergeCell ref="K5:K7"/>
    <mergeCell ref="B6:B7"/>
    <mergeCell ref="C6:C7"/>
    <mergeCell ref="D6:D7"/>
    <mergeCell ref="E6:E7"/>
    <mergeCell ref="F6:F7"/>
    <mergeCell ref="G6:H6"/>
  </mergeCells>
  <printOptions horizontalCentered="1"/>
  <pageMargins left="0.5" right="0.5" top="0.65" bottom="0.5" header="0.51180555555555596" footer="0.51180555555555596"/>
  <pageSetup scale="60" orientation="portrait" useFirstPageNumber="1"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73"/>
  <sheetViews>
    <sheetView topLeftCell="B16" zoomScale="90" zoomScaleNormal="90" zoomScaleSheetLayoutView="100" workbookViewId="0">
      <selection activeCell="E18" sqref="E18"/>
    </sheetView>
  </sheetViews>
  <sheetFormatPr defaultColWidth="9.54296875" defaultRowHeight="16.5" customHeight="1" x14ac:dyDescent="0.35"/>
  <cols>
    <col min="1" max="1" width="9.54296875" style="413"/>
    <col min="2" max="2" width="15.54296875" style="414" customWidth="1"/>
    <col min="3" max="7" width="15.54296875" style="413" customWidth="1"/>
    <col min="8" max="16384" width="9.54296875" style="413"/>
  </cols>
  <sheetData>
    <row r="1" spans="1:13" ht="15.75" customHeight="1" x14ac:dyDescent="0.35">
      <c r="A1" s="339"/>
      <c r="B1" s="553" t="s">
        <v>136</v>
      </c>
      <c r="C1" s="553"/>
      <c r="D1" s="553"/>
      <c r="E1" s="553"/>
      <c r="F1" s="553"/>
      <c r="G1" s="553"/>
      <c r="H1" s="339"/>
      <c r="I1" s="340"/>
      <c r="J1" s="340"/>
      <c r="K1" s="340"/>
      <c r="L1" s="340"/>
      <c r="M1" s="340"/>
    </row>
    <row r="2" spans="1:13" ht="16.5" customHeight="1" x14ac:dyDescent="0.35">
      <c r="A2" s="339"/>
      <c r="B2" s="553" t="s">
        <v>380</v>
      </c>
      <c r="C2" s="553"/>
      <c r="D2" s="553"/>
      <c r="E2" s="553"/>
      <c r="F2" s="553"/>
      <c r="G2" s="553"/>
      <c r="H2" s="339"/>
      <c r="I2" s="340"/>
      <c r="J2" s="340"/>
      <c r="K2" s="340"/>
      <c r="L2" s="340"/>
      <c r="M2" s="340"/>
    </row>
    <row r="3" spans="1:13" ht="16.5" customHeight="1" x14ac:dyDescent="0.35">
      <c r="A3" s="339"/>
      <c r="B3" s="553" t="s">
        <v>1</v>
      </c>
      <c r="C3" s="553"/>
      <c r="D3" s="553"/>
      <c r="E3" s="553"/>
      <c r="F3" s="553"/>
      <c r="G3" s="553"/>
      <c r="H3" s="339"/>
      <c r="I3" s="340"/>
      <c r="J3" s="340"/>
      <c r="K3" s="340"/>
      <c r="L3" s="340"/>
      <c r="M3" s="340"/>
    </row>
    <row r="4" spans="1:13" ht="16.5" customHeight="1" thickBot="1" x14ac:dyDescent="0.4">
      <c r="A4" s="339"/>
      <c r="B4" s="339"/>
      <c r="C4" s="339"/>
      <c r="D4" s="339"/>
      <c r="E4" s="339"/>
      <c r="F4" s="339"/>
      <c r="G4" s="339"/>
      <c r="H4" s="339"/>
      <c r="I4" s="340"/>
      <c r="J4" s="340"/>
      <c r="K4" s="340"/>
      <c r="L4" s="340"/>
      <c r="M4" s="340"/>
    </row>
    <row r="5" spans="1:13" ht="26.5" thickTop="1" x14ac:dyDescent="0.35">
      <c r="A5" s="339"/>
      <c r="B5" s="341" t="s">
        <v>54</v>
      </c>
      <c r="C5" s="342" t="s">
        <v>137</v>
      </c>
      <c r="D5" s="342" t="s">
        <v>131</v>
      </c>
      <c r="E5" s="342" t="s">
        <v>133</v>
      </c>
      <c r="F5" s="343" t="s">
        <v>138</v>
      </c>
      <c r="G5" s="344" t="s">
        <v>139</v>
      </c>
      <c r="H5" s="339"/>
      <c r="I5" s="340"/>
      <c r="J5" s="340"/>
      <c r="K5" s="340"/>
      <c r="L5" s="340"/>
      <c r="M5" s="340"/>
    </row>
    <row r="6" spans="1:13" ht="16.5" customHeight="1" x14ac:dyDescent="0.35">
      <c r="A6" s="339"/>
      <c r="B6" s="345">
        <v>2001</v>
      </c>
      <c r="C6" s="387">
        <v>2602</v>
      </c>
      <c r="D6" s="387">
        <v>584</v>
      </c>
      <c r="E6" s="387">
        <v>8</v>
      </c>
      <c r="F6" s="387">
        <v>1464</v>
      </c>
      <c r="G6" s="388">
        <v>4659</v>
      </c>
      <c r="H6" s="339"/>
      <c r="I6" s="340"/>
      <c r="J6" s="340"/>
      <c r="K6" s="340"/>
      <c r="L6" s="340"/>
      <c r="M6" s="340"/>
    </row>
    <row r="7" spans="1:13" ht="16.5" customHeight="1" x14ac:dyDescent="0.35">
      <c r="A7" s="339"/>
      <c r="B7" s="345">
        <v>2002</v>
      </c>
      <c r="C7" s="384">
        <v>2978</v>
      </c>
      <c r="D7" s="384">
        <v>673</v>
      </c>
      <c r="E7" s="384">
        <v>16</v>
      </c>
      <c r="F7" s="384">
        <v>1683</v>
      </c>
      <c r="G7" s="385">
        <v>5350</v>
      </c>
      <c r="H7" s="339"/>
      <c r="I7" s="340"/>
      <c r="J7" s="340"/>
      <c r="K7" s="340"/>
      <c r="L7" s="340"/>
      <c r="M7" s="340"/>
    </row>
    <row r="8" spans="1:13" ht="16.5" customHeight="1" x14ac:dyDescent="0.35">
      <c r="A8" s="339"/>
      <c r="B8" s="345">
        <v>2003</v>
      </c>
      <c r="C8" s="384">
        <v>3273</v>
      </c>
      <c r="D8" s="384">
        <v>713</v>
      </c>
      <c r="E8" s="384">
        <v>3</v>
      </c>
      <c r="F8" s="384">
        <v>1644</v>
      </c>
      <c r="G8" s="385">
        <v>5633</v>
      </c>
      <c r="H8" s="339"/>
      <c r="I8" s="340"/>
      <c r="J8" s="340"/>
      <c r="K8" s="340"/>
      <c r="L8" s="340"/>
      <c r="M8" s="340"/>
    </row>
    <row r="9" spans="1:13" ht="16.5" customHeight="1" x14ac:dyDescent="0.35">
      <c r="A9" s="339"/>
      <c r="B9" s="345">
        <v>2004</v>
      </c>
      <c r="C9" s="384">
        <v>3488</v>
      </c>
      <c r="D9" s="384">
        <v>759</v>
      </c>
      <c r="E9" s="384">
        <v>1</v>
      </c>
      <c r="F9" s="384">
        <v>1076</v>
      </c>
      <c r="G9" s="385">
        <v>5324</v>
      </c>
      <c r="H9" s="339"/>
      <c r="I9" s="340"/>
      <c r="J9" s="340"/>
      <c r="K9" s="340"/>
      <c r="L9" s="340"/>
      <c r="M9" s="340"/>
    </row>
    <row r="10" spans="1:13" ht="16.5" customHeight="1" x14ac:dyDescent="0.35">
      <c r="A10" s="339"/>
      <c r="B10" s="345">
        <v>2005</v>
      </c>
      <c r="C10" s="384">
        <v>3824</v>
      </c>
      <c r="D10" s="384">
        <v>809</v>
      </c>
      <c r="E10" s="384">
        <v>26</v>
      </c>
      <c r="F10" s="384">
        <v>1862</v>
      </c>
      <c r="G10" s="385">
        <v>6520</v>
      </c>
      <c r="H10" s="339"/>
      <c r="I10" s="340"/>
      <c r="J10" s="340"/>
      <c r="K10" s="340"/>
      <c r="L10" s="340"/>
      <c r="M10" s="340"/>
    </row>
    <row r="11" spans="1:13" ht="16.5" customHeight="1" x14ac:dyDescent="0.35">
      <c r="A11" s="339"/>
      <c r="B11" s="345">
        <v>2006</v>
      </c>
      <c r="C11" s="384">
        <v>4096</v>
      </c>
      <c r="D11" s="384">
        <v>820</v>
      </c>
      <c r="E11" s="384">
        <v>41</v>
      </c>
      <c r="F11" s="384">
        <v>1669</v>
      </c>
      <c r="G11" s="385">
        <v>6626</v>
      </c>
      <c r="H11" s="339"/>
      <c r="I11" s="340"/>
      <c r="J11" s="340"/>
      <c r="K11" s="340"/>
      <c r="L11" s="340"/>
      <c r="M11" s="340"/>
    </row>
    <row r="12" spans="1:13" ht="16.5" customHeight="1" x14ac:dyDescent="0.35">
      <c r="A12" s="339"/>
      <c r="B12" s="345">
        <v>2007</v>
      </c>
      <c r="C12" s="384">
        <v>4287</v>
      </c>
      <c r="D12" s="384">
        <v>823</v>
      </c>
      <c r="E12" s="384">
        <v>37</v>
      </c>
      <c r="F12" s="384">
        <v>1808</v>
      </c>
      <c r="G12" s="385">
        <v>6955</v>
      </c>
      <c r="H12" s="339"/>
      <c r="I12" s="340"/>
      <c r="J12" s="340"/>
      <c r="K12" s="340"/>
      <c r="L12" s="340"/>
      <c r="M12" s="340"/>
    </row>
    <row r="13" spans="1:13" ht="16.5" customHeight="1" x14ac:dyDescent="0.35">
      <c r="A13" s="339"/>
      <c r="B13" s="345">
        <v>2008</v>
      </c>
      <c r="C13" s="384">
        <v>4478</v>
      </c>
      <c r="D13" s="384">
        <v>819</v>
      </c>
      <c r="E13" s="384">
        <v>49</v>
      </c>
      <c r="F13" s="384">
        <v>1760</v>
      </c>
      <c r="G13" s="385">
        <v>7106</v>
      </c>
      <c r="H13" s="339"/>
      <c r="I13" s="340"/>
      <c r="J13" s="340"/>
      <c r="K13" s="340"/>
      <c r="L13" s="340"/>
      <c r="M13" s="340"/>
    </row>
    <row r="14" spans="1:13" ht="16.5" customHeight="1" x14ac:dyDescent="0.35">
      <c r="A14" s="339"/>
      <c r="B14" s="345">
        <v>2009</v>
      </c>
      <c r="C14" s="384">
        <v>4292</v>
      </c>
      <c r="D14" s="384">
        <v>1025</v>
      </c>
      <c r="E14" s="384">
        <v>72</v>
      </c>
      <c r="F14" s="384">
        <v>1878</v>
      </c>
      <c r="G14" s="385">
        <v>7268</v>
      </c>
      <c r="H14" s="339"/>
      <c r="I14" s="340"/>
      <c r="J14" s="340"/>
      <c r="K14" s="340"/>
      <c r="L14" s="340"/>
      <c r="M14" s="340"/>
    </row>
    <row r="15" spans="1:13" ht="16.5" customHeight="1" x14ac:dyDescent="0.35">
      <c r="A15" s="339"/>
      <c r="B15" s="345">
        <v>2010</v>
      </c>
      <c r="C15" s="384">
        <v>4268</v>
      </c>
      <c r="D15" s="384">
        <v>1316</v>
      </c>
      <c r="E15" s="384">
        <v>110</v>
      </c>
      <c r="F15" s="384">
        <v>2282</v>
      </c>
      <c r="G15" s="385">
        <v>7976</v>
      </c>
      <c r="H15" s="339"/>
      <c r="I15" s="340"/>
      <c r="J15" s="340"/>
      <c r="K15" s="340"/>
      <c r="L15" s="340"/>
      <c r="M15" s="340"/>
    </row>
    <row r="16" spans="1:13" ht="16.5" customHeight="1" x14ac:dyDescent="0.35">
      <c r="A16" s="339"/>
      <c r="B16" s="345">
        <v>2011</v>
      </c>
      <c r="C16" s="384">
        <v>4031</v>
      </c>
      <c r="D16" s="384">
        <v>1751</v>
      </c>
      <c r="E16" s="384">
        <v>141</v>
      </c>
      <c r="F16" s="384">
        <v>2233</v>
      </c>
      <c r="G16" s="385">
        <v>8156</v>
      </c>
      <c r="H16" s="339"/>
      <c r="I16" s="340"/>
      <c r="J16" s="340"/>
      <c r="K16" s="340"/>
      <c r="L16" s="340"/>
      <c r="M16" s="340"/>
    </row>
    <row r="17" spans="1:13" ht="16.5" customHeight="1" x14ac:dyDescent="0.35">
      <c r="A17" s="339"/>
      <c r="B17" s="345">
        <v>2012</v>
      </c>
      <c r="C17" s="384">
        <v>4147</v>
      </c>
      <c r="D17" s="384">
        <v>2189</v>
      </c>
      <c r="E17" s="384">
        <v>155</v>
      </c>
      <c r="F17" s="384">
        <v>2218</v>
      </c>
      <c r="G17" s="385">
        <v>8710</v>
      </c>
      <c r="H17" s="339"/>
      <c r="I17" s="340"/>
      <c r="J17" s="340"/>
      <c r="K17" s="340"/>
      <c r="L17" s="340"/>
      <c r="M17" s="340"/>
    </row>
    <row r="18" spans="1:13" ht="16.5" customHeight="1" x14ac:dyDescent="0.35">
      <c r="A18" s="339"/>
      <c r="B18" s="345">
        <v>2013</v>
      </c>
      <c r="C18" s="384">
        <v>4165</v>
      </c>
      <c r="D18" s="384">
        <v>1798</v>
      </c>
      <c r="E18" s="384">
        <v>159</v>
      </c>
      <c r="F18" s="384">
        <v>2204</v>
      </c>
      <c r="G18" s="385">
        <v>8326</v>
      </c>
      <c r="H18" s="339"/>
      <c r="I18" s="340"/>
      <c r="J18" s="340"/>
      <c r="K18" s="340"/>
      <c r="L18" s="340"/>
      <c r="M18" s="340"/>
    </row>
    <row r="19" spans="1:13" ht="16.5" customHeight="1" x14ac:dyDescent="0.35">
      <c r="A19" s="339"/>
      <c r="B19" s="345">
        <v>2014</v>
      </c>
      <c r="C19" s="384">
        <v>3733</v>
      </c>
      <c r="D19" s="384">
        <v>1660</v>
      </c>
      <c r="E19" s="384">
        <v>193</v>
      </c>
      <c r="F19" s="384">
        <v>2269</v>
      </c>
      <c r="G19" s="385">
        <v>7855</v>
      </c>
      <c r="H19" s="339"/>
      <c r="I19" s="340"/>
      <c r="J19" s="340"/>
      <c r="K19" s="340"/>
      <c r="L19" s="340"/>
      <c r="M19" s="340"/>
    </row>
    <row r="20" spans="1:13" ht="16.5" customHeight="1" x14ac:dyDescent="0.35">
      <c r="A20" s="339"/>
      <c r="B20" s="345">
        <v>2015</v>
      </c>
      <c r="C20" s="384">
        <v>4499</v>
      </c>
      <c r="D20" s="384">
        <v>1514</v>
      </c>
      <c r="E20" s="384">
        <v>279</v>
      </c>
      <c r="F20" s="384">
        <v>2080</v>
      </c>
      <c r="G20" s="385">
        <v>8372</v>
      </c>
      <c r="H20" s="339"/>
      <c r="I20" s="340"/>
      <c r="J20" s="340"/>
      <c r="K20" s="340"/>
      <c r="L20" s="340"/>
      <c r="M20" s="340"/>
    </row>
    <row r="21" spans="1:13" ht="16.5" customHeight="1" x14ac:dyDescent="0.35">
      <c r="A21" s="339"/>
      <c r="B21" s="345">
        <v>2016</v>
      </c>
      <c r="C21" s="384">
        <v>4491</v>
      </c>
      <c r="D21" s="384">
        <v>1537</v>
      </c>
      <c r="E21" s="384">
        <v>298</v>
      </c>
      <c r="F21" s="384">
        <v>2387</v>
      </c>
      <c r="G21" s="385">
        <v>8712</v>
      </c>
      <c r="H21" s="339"/>
      <c r="I21" s="340"/>
      <c r="J21" s="340"/>
      <c r="K21" s="340"/>
      <c r="L21" s="340"/>
      <c r="M21" s="340"/>
    </row>
    <row r="22" spans="1:13" ht="16.5" customHeight="1" x14ac:dyDescent="0.35">
      <c r="A22" s="339"/>
      <c r="B22" s="345">
        <v>2017</v>
      </c>
      <c r="C22" s="384">
        <v>4683</v>
      </c>
      <c r="D22" s="384">
        <v>1287</v>
      </c>
      <c r="E22" s="384">
        <v>262</v>
      </c>
      <c r="F22" s="384">
        <v>2650</v>
      </c>
      <c r="G22" s="385">
        <v>8882</v>
      </c>
      <c r="H22" s="339"/>
      <c r="I22" s="340"/>
      <c r="J22" s="340"/>
      <c r="K22" s="340"/>
      <c r="L22" s="340"/>
      <c r="M22" s="340"/>
    </row>
    <row r="23" spans="1:13" ht="16.5" customHeight="1" x14ac:dyDescent="0.35">
      <c r="A23" s="339"/>
      <c r="B23" s="345">
        <v>2018</v>
      </c>
      <c r="C23" s="384">
        <v>4836</v>
      </c>
      <c r="D23" s="384">
        <v>1162</v>
      </c>
      <c r="E23" s="384">
        <v>299</v>
      </c>
      <c r="F23" s="384">
        <v>2185</v>
      </c>
      <c r="G23" s="385">
        <v>8482</v>
      </c>
      <c r="H23" s="339"/>
      <c r="I23" s="340"/>
      <c r="J23" s="340"/>
      <c r="K23" s="340"/>
      <c r="L23" s="340"/>
      <c r="M23" s="340"/>
    </row>
    <row r="24" spans="1:13" ht="16.5" customHeight="1" x14ac:dyDescent="0.35">
      <c r="A24" s="339"/>
      <c r="B24" s="345">
        <v>2019</v>
      </c>
      <c r="C24" s="384">
        <v>5147</v>
      </c>
      <c r="D24" s="384">
        <v>982</v>
      </c>
      <c r="E24" s="384">
        <v>252</v>
      </c>
      <c r="F24" s="384">
        <v>1969</v>
      </c>
      <c r="G24" s="385">
        <v>8349</v>
      </c>
      <c r="H24" s="339"/>
      <c r="I24" s="340"/>
      <c r="J24" s="340"/>
      <c r="K24" s="340"/>
      <c r="L24" s="340"/>
      <c r="M24" s="340"/>
    </row>
    <row r="25" spans="1:13" ht="16.5" customHeight="1" x14ac:dyDescent="0.35">
      <c r="A25" s="339"/>
      <c r="B25" s="345">
        <v>2020</v>
      </c>
      <c r="C25" s="384">
        <v>5062.5590000000002</v>
      </c>
      <c r="D25" s="384">
        <v>853.66</v>
      </c>
      <c r="E25" s="384">
        <v>297.92899999999997</v>
      </c>
      <c r="F25" s="384">
        <v>2059.7719999999999</v>
      </c>
      <c r="G25" s="385">
        <v>8273.92</v>
      </c>
      <c r="H25" s="339"/>
      <c r="I25" s="340"/>
      <c r="J25" s="340"/>
      <c r="K25" s="340"/>
      <c r="L25" s="340"/>
      <c r="M25" s="340"/>
    </row>
    <row r="26" spans="1:13" ht="16.5" customHeight="1" x14ac:dyDescent="0.35">
      <c r="A26" s="339"/>
      <c r="B26" s="345">
        <v>2021</v>
      </c>
      <c r="C26" s="384">
        <v>5128</v>
      </c>
      <c r="D26" s="384">
        <v>723.76900000000001</v>
      </c>
      <c r="E26" s="384">
        <v>556.6</v>
      </c>
      <c r="F26" s="384">
        <v>2146.0929999999998</v>
      </c>
      <c r="G26" s="385">
        <v>8554.4619999999995</v>
      </c>
      <c r="H26" s="339"/>
      <c r="I26" s="340"/>
      <c r="J26" s="340"/>
      <c r="K26" s="340"/>
      <c r="L26" s="340"/>
      <c r="M26" s="340"/>
    </row>
    <row r="27" spans="1:13" ht="16.5" customHeight="1" thickBot="1" x14ac:dyDescent="0.4">
      <c r="A27" s="339"/>
      <c r="B27" s="346">
        <v>2022</v>
      </c>
      <c r="C27" s="386">
        <v>4131</v>
      </c>
      <c r="D27" s="386">
        <v>610</v>
      </c>
      <c r="E27" s="386">
        <v>493</v>
      </c>
      <c r="F27" s="589">
        <v>2069</v>
      </c>
      <c r="G27" s="590">
        <v>7303</v>
      </c>
      <c r="H27" s="339" t="s">
        <v>23</v>
      </c>
      <c r="I27" s="340"/>
      <c r="J27" s="340"/>
      <c r="K27" s="340"/>
      <c r="L27" s="340"/>
      <c r="M27" s="340"/>
    </row>
    <row r="28" spans="1:13" ht="61.5" customHeight="1" thickTop="1" x14ac:dyDescent="0.35">
      <c r="A28" s="339"/>
      <c r="B28" s="347"/>
      <c r="C28" s="498"/>
      <c r="D28" s="348"/>
      <c r="E28" s="348"/>
      <c r="F28" s="348"/>
      <c r="G28" s="348"/>
      <c r="H28" s="339"/>
      <c r="I28" s="340"/>
      <c r="J28" s="340"/>
      <c r="K28" s="340"/>
      <c r="L28" s="340"/>
      <c r="M28" s="340"/>
    </row>
    <row r="29" spans="1:13" ht="63.75" customHeight="1" x14ac:dyDescent="0.35">
      <c r="A29" s="339"/>
      <c r="B29" s="552" t="s">
        <v>251</v>
      </c>
      <c r="C29" s="552"/>
      <c r="D29" s="552"/>
      <c r="E29" s="552"/>
      <c r="F29" s="552"/>
      <c r="G29" s="552"/>
      <c r="H29" s="349"/>
      <c r="I29" s="350"/>
      <c r="J29" s="350"/>
      <c r="K29" s="350"/>
      <c r="L29" s="350"/>
      <c r="M29" s="340"/>
    </row>
    <row r="30" spans="1:13" ht="16.5" customHeight="1" x14ac:dyDescent="0.35">
      <c r="A30" s="339"/>
      <c r="B30" s="552" t="s">
        <v>252</v>
      </c>
      <c r="C30" s="552"/>
      <c r="D30" s="552"/>
      <c r="E30" s="552"/>
      <c r="F30" s="552"/>
      <c r="G30" s="552"/>
      <c r="H30" s="339"/>
      <c r="I30" s="340"/>
      <c r="J30" s="340"/>
      <c r="K30" s="340"/>
      <c r="L30" s="340"/>
      <c r="M30" s="340"/>
    </row>
    <row r="31" spans="1:13" ht="16.5" customHeight="1" x14ac:dyDescent="0.35">
      <c r="A31" s="339"/>
      <c r="B31" s="351"/>
      <c r="C31" s="339"/>
      <c r="D31" s="339"/>
      <c r="E31" s="339"/>
      <c r="F31" s="339"/>
      <c r="G31" s="339"/>
      <c r="H31" s="339"/>
      <c r="I31" s="340"/>
      <c r="J31" s="340"/>
      <c r="K31" s="340"/>
      <c r="L31" s="340"/>
      <c r="M31" s="340"/>
    </row>
    <row r="55" spans="2:3" ht="13" x14ac:dyDescent="0.35"/>
    <row r="56" spans="2:3" ht="13" x14ac:dyDescent="0.35"/>
    <row r="57" spans="2:3" ht="16.5" customHeight="1" x14ac:dyDescent="0.35">
      <c r="B57" s="413"/>
      <c r="C57" s="414"/>
    </row>
    <row r="58" spans="2:3" ht="16.5" customHeight="1" x14ac:dyDescent="0.35">
      <c r="B58" s="413"/>
      <c r="C58" s="415"/>
    </row>
    <row r="59" spans="2:3" ht="16.5" customHeight="1" x14ac:dyDescent="0.35">
      <c r="B59" s="413"/>
      <c r="C59" s="415"/>
    </row>
    <row r="60" spans="2:3" ht="16.5" customHeight="1" x14ac:dyDescent="0.35">
      <c r="B60" s="413"/>
      <c r="C60" s="415"/>
    </row>
    <row r="71" spans="2:2" ht="13" x14ac:dyDescent="0.35"/>
    <row r="72" spans="2:2" ht="13" x14ac:dyDescent="0.35"/>
    <row r="73" spans="2:2" ht="16.5" customHeight="1" x14ac:dyDescent="0.35">
      <c r="B73" s="416" t="s">
        <v>195</v>
      </c>
    </row>
  </sheetData>
  <sheetProtection selectLockedCells="1" selectUnlockedCells="1"/>
  <mergeCells count="5">
    <mergeCell ref="B30:G30"/>
    <mergeCell ref="B29:G29"/>
    <mergeCell ref="B1:G1"/>
    <mergeCell ref="B2:G2"/>
    <mergeCell ref="B3:G3"/>
  </mergeCells>
  <printOptions horizontalCentered="1"/>
  <pageMargins left="0.5" right="0.5" top="0.65" bottom="0.5" header="0.51180555555555596" footer="0.51180555555555596"/>
  <pageSetup orientation="portrait" useFirstPageNumber="1"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94037-B39F-4BCF-BC96-EAE9952541B0}">
  <sheetPr published="0">
    <tabColor theme="2"/>
    <pageSetUpPr fitToPage="1"/>
  </sheetPr>
  <dimension ref="A1:K64"/>
  <sheetViews>
    <sheetView topLeftCell="C30" zoomScaleNormal="100" workbookViewId="0">
      <selection activeCell="E48" sqref="E48"/>
    </sheetView>
  </sheetViews>
  <sheetFormatPr defaultColWidth="11.6328125" defaultRowHeight="13" x14ac:dyDescent="0.35"/>
  <cols>
    <col min="1" max="1" width="3.6328125" style="265" customWidth="1"/>
    <col min="2" max="2" width="48.08984375" style="265" bestFit="1" customWidth="1"/>
    <col min="3" max="3" width="16.08984375" style="265" customWidth="1"/>
    <col min="4" max="4" width="17.08984375" style="265" customWidth="1"/>
    <col min="5" max="5" width="16.6328125" style="265" customWidth="1"/>
    <col min="6" max="6" width="16" style="265" customWidth="1"/>
    <col min="7" max="7" width="13.6328125" style="265" customWidth="1"/>
    <col min="8" max="16384" width="11.6328125" style="265"/>
  </cols>
  <sheetData>
    <row r="1" spans="2:8" ht="15" customHeight="1" x14ac:dyDescent="0.35">
      <c r="B1" s="555" t="s">
        <v>140</v>
      </c>
      <c r="C1" s="555"/>
      <c r="D1" s="555"/>
      <c r="E1" s="555"/>
      <c r="F1" s="555"/>
      <c r="G1" s="555"/>
    </row>
    <row r="2" spans="2:8" ht="11.75" customHeight="1" x14ac:dyDescent="0.35">
      <c r="B2" s="555" t="s">
        <v>359</v>
      </c>
      <c r="C2" s="555"/>
      <c r="D2" s="555"/>
      <c r="E2" s="555"/>
      <c r="F2" s="555"/>
      <c r="G2" s="555"/>
    </row>
    <row r="3" spans="2:8" ht="18.75" customHeight="1" x14ac:dyDescent="0.35">
      <c r="B3" s="555" t="s">
        <v>1</v>
      </c>
      <c r="C3" s="555"/>
      <c r="D3" s="555"/>
      <c r="E3" s="555"/>
      <c r="F3" s="555"/>
      <c r="G3" s="555"/>
    </row>
    <row r="4" spans="2:8" ht="5.15" customHeight="1" thickBot="1" x14ac:dyDescent="0.4">
      <c r="B4" s="363"/>
      <c r="C4" s="363"/>
      <c r="D4" s="363"/>
      <c r="E4" s="363"/>
      <c r="F4" s="363"/>
      <c r="G4" s="363"/>
    </row>
    <row r="5" spans="2:8" ht="39" customHeight="1" thickTop="1" thickBot="1" x14ac:dyDescent="0.4">
      <c r="B5" s="266"/>
      <c r="C5" s="267" t="s">
        <v>57</v>
      </c>
      <c r="D5" s="267" t="s">
        <v>58</v>
      </c>
      <c r="E5" s="267" t="s">
        <v>59</v>
      </c>
      <c r="F5" s="267" t="s">
        <v>60</v>
      </c>
      <c r="G5" s="268" t="s">
        <v>141</v>
      </c>
    </row>
    <row r="6" spans="2:8" ht="18.75" customHeight="1" x14ac:dyDescent="0.35">
      <c r="B6" s="269" t="s">
        <v>168</v>
      </c>
      <c r="C6" s="270"/>
      <c r="D6" s="270"/>
      <c r="E6" s="270"/>
      <c r="F6" s="270"/>
      <c r="G6" s="271"/>
    </row>
    <row r="7" spans="2:8" ht="18.75" customHeight="1" x14ac:dyDescent="0.35">
      <c r="B7" s="272" t="s">
        <v>142</v>
      </c>
      <c r="C7" s="58">
        <v>85.8</v>
      </c>
      <c r="D7" s="58">
        <v>82.29</v>
      </c>
      <c r="E7" s="58">
        <v>82.29</v>
      </c>
      <c r="F7" s="58">
        <v>81.38</v>
      </c>
      <c r="G7" s="273">
        <f>SUM(C7:F7)</f>
        <v>331.76</v>
      </c>
    </row>
    <row r="8" spans="2:8" ht="18.75" customHeight="1" x14ac:dyDescent="0.35">
      <c r="B8" s="272" t="s">
        <v>143</v>
      </c>
      <c r="C8" s="58">
        <v>261.58999999999997</v>
      </c>
      <c r="D8" s="58">
        <v>262.08999999999997</v>
      </c>
      <c r="E8" s="58">
        <v>288.11</v>
      </c>
      <c r="F8" s="58">
        <v>323.95999999999998</v>
      </c>
      <c r="G8" s="273">
        <f t="shared" ref="G8:G41" si="0">SUM(C8:F8)</f>
        <v>1135.75</v>
      </c>
    </row>
    <row r="9" spans="2:8" ht="18.75" customHeight="1" x14ac:dyDescent="0.35">
      <c r="B9" s="272" t="s">
        <v>355</v>
      </c>
      <c r="C9" s="58">
        <v>3.13</v>
      </c>
      <c r="D9" s="58">
        <v>2.81</v>
      </c>
      <c r="E9" s="58">
        <v>2.81</v>
      </c>
      <c r="F9" s="58">
        <v>2.81</v>
      </c>
      <c r="G9" s="273">
        <f t="shared" si="0"/>
        <v>11.56</v>
      </c>
    </row>
    <row r="10" spans="2:8" ht="18.75" customHeight="1" x14ac:dyDescent="0.35">
      <c r="B10" s="272" t="s">
        <v>356</v>
      </c>
      <c r="C10" s="58">
        <v>91.59</v>
      </c>
      <c r="D10" s="58">
        <v>91.59</v>
      </c>
      <c r="E10" s="58">
        <v>91.59</v>
      </c>
      <c r="F10" s="58">
        <v>91.59</v>
      </c>
      <c r="G10" s="273">
        <f t="shared" si="0"/>
        <v>366.36</v>
      </c>
    </row>
    <row r="11" spans="2:8" ht="18.75" customHeight="1" x14ac:dyDescent="0.35">
      <c r="B11" s="272" t="s">
        <v>144</v>
      </c>
      <c r="C11" s="58">
        <v>89.36</v>
      </c>
      <c r="D11" s="58">
        <v>89.33</v>
      </c>
      <c r="E11" s="58">
        <v>89.35</v>
      </c>
      <c r="F11" s="58">
        <v>89.34</v>
      </c>
      <c r="G11" s="273">
        <f t="shared" si="0"/>
        <v>357.38</v>
      </c>
      <c r="H11" s="274"/>
    </row>
    <row r="12" spans="2:8" ht="18.75" customHeight="1" x14ac:dyDescent="0.35">
      <c r="B12" s="272" t="s">
        <v>241</v>
      </c>
      <c r="C12" s="58">
        <v>38.700000000000003</v>
      </c>
      <c r="D12" s="58">
        <v>38.700000000000003</v>
      </c>
      <c r="E12" s="58">
        <v>38.700000000000003</v>
      </c>
      <c r="F12" s="58">
        <v>38.700000000000003</v>
      </c>
      <c r="G12" s="273">
        <f t="shared" si="0"/>
        <v>154.80000000000001</v>
      </c>
      <c r="H12" s="274"/>
    </row>
    <row r="13" spans="2:8" ht="18.75" customHeight="1" x14ac:dyDescent="0.35">
      <c r="B13" s="272" t="s">
        <v>145</v>
      </c>
      <c r="C13" s="58">
        <v>4.92</v>
      </c>
      <c r="D13" s="58">
        <v>4.92</v>
      </c>
      <c r="E13" s="58">
        <v>4.92</v>
      </c>
      <c r="F13" s="58">
        <v>4.92</v>
      </c>
      <c r="G13" s="273">
        <f t="shared" si="0"/>
        <v>19.68</v>
      </c>
    </row>
    <row r="14" spans="2:8" ht="18.75" customHeight="1" x14ac:dyDescent="0.35">
      <c r="B14" s="272" t="s">
        <v>146</v>
      </c>
      <c r="C14" s="58">
        <v>233.64</v>
      </c>
      <c r="D14" s="58">
        <v>233.64</v>
      </c>
      <c r="E14" s="58">
        <f>155.37+126.1-54.88+6.78+0.52</f>
        <v>233.89000000000004</v>
      </c>
      <c r="F14" s="58">
        <v>233.97</v>
      </c>
      <c r="G14" s="273">
        <f t="shared" si="0"/>
        <v>935.1400000000001</v>
      </c>
      <c r="H14" s="275"/>
    </row>
    <row r="15" spans="2:8" ht="18.75" customHeight="1" x14ac:dyDescent="0.35">
      <c r="B15" s="272" t="s">
        <v>147</v>
      </c>
      <c r="C15" s="58">
        <v>32.08</v>
      </c>
      <c r="D15" s="58">
        <v>32.08</v>
      </c>
      <c r="E15" s="58">
        <v>32.08</v>
      </c>
      <c r="F15" s="58">
        <v>32.08</v>
      </c>
      <c r="G15" s="273">
        <f t="shared" si="0"/>
        <v>128.32</v>
      </c>
    </row>
    <row r="16" spans="2:8" ht="18.75" customHeight="1" x14ac:dyDescent="0.35">
      <c r="B16" s="272" t="s">
        <v>253</v>
      </c>
      <c r="C16" s="58">
        <v>26.86</v>
      </c>
      <c r="D16" s="58">
        <v>26.86</v>
      </c>
      <c r="E16" s="58">
        <v>26.86</v>
      </c>
      <c r="F16" s="58">
        <v>16.07</v>
      </c>
      <c r="G16" s="273">
        <f>SUM(C16:F16)</f>
        <v>96.65</v>
      </c>
    </row>
    <row r="17" spans="2:7" ht="18.75" customHeight="1" x14ac:dyDescent="0.35">
      <c r="B17" s="272" t="s">
        <v>254</v>
      </c>
      <c r="C17" s="58">
        <v>170.34</v>
      </c>
      <c r="D17" s="58">
        <v>159.31</v>
      </c>
      <c r="E17" s="58">
        <v>159</v>
      </c>
      <c r="F17" s="58">
        <v>152.78</v>
      </c>
      <c r="G17" s="273">
        <f>SUM(C17:F17)</f>
        <v>641.42999999999995</v>
      </c>
    </row>
    <row r="18" spans="2:7" ht="18.75" customHeight="1" x14ac:dyDescent="0.35">
      <c r="B18" s="272" t="s">
        <v>148</v>
      </c>
      <c r="C18" s="58">
        <v>96.31</v>
      </c>
      <c r="D18" s="58">
        <v>-68.97</v>
      </c>
      <c r="E18" s="58">
        <v>-23.4</v>
      </c>
      <c r="F18" s="58">
        <v>-18.86</v>
      </c>
      <c r="G18" s="273">
        <f t="shared" si="0"/>
        <v>-14.919999999999995</v>
      </c>
    </row>
    <row r="19" spans="2:7" ht="18.75" customHeight="1" x14ac:dyDescent="0.35">
      <c r="B19" s="272" t="s">
        <v>149</v>
      </c>
      <c r="C19" s="58">
        <v>18.11</v>
      </c>
      <c r="D19" s="58">
        <v>18.260000000000002</v>
      </c>
      <c r="E19" s="58">
        <v>17.95</v>
      </c>
      <c r="F19" s="58">
        <v>18.14</v>
      </c>
      <c r="G19" s="273">
        <f t="shared" si="0"/>
        <v>72.460000000000008</v>
      </c>
    </row>
    <row r="20" spans="2:7" ht="18.75" customHeight="1" x14ac:dyDescent="0.35">
      <c r="B20" s="276" t="s">
        <v>150</v>
      </c>
      <c r="C20" s="277">
        <f>SUM(C6:C19)</f>
        <v>1152.4299999999998</v>
      </c>
      <c r="D20" s="277">
        <f>SUM(D6:D19)</f>
        <v>972.91000000000008</v>
      </c>
      <c r="E20" s="277">
        <f>SUM(E6:E19)</f>
        <v>1044.1500000000001</v>
      </c>
      <c r="F20" s="277">
        <f>SUM(F6:F19)</f>
        <v>1066.8800000000003</v>
      </c>
      <c r="G20" s="278">
        <f t="shared" si="0"/>
        <v>4236.3700000000008</v>
      </c>
    </row>
    <row r="21" spans="2:7" ht="18.75" customHeight="1" x14ac:dyDescent="0.35">
      <c r="B21" s="279" t="s">
        <v>151</v>
      </c>
      <c r="C21" s="58"/>
      <c r="D21" s="58"/>
      <c r="E21" s="58"/>
      <c r="F21" s="58"/>
      <c r="G21" s="273"/>
    </row>
    <row r="22" spans="2:7" ht="18.75" customHeight="1" x14ac:dyDescent="0.35">
      <c r="B22" s="272" t="s">
        <v>152</v>
      </c>
      <c r="C22" s="58">
        <v>278.62</v>
      </c>
      <c r="D22" s="58">
        <v>295.31</v>
      </c>
      <c r="E22" s="58">
        <v>261.56</v>
      </c>
      <c r="F22" s="58">
        <v>302.14</v>
      </c>
      <c r="G22" s="273">
        <f t="shared" si="0"/>
        <v>1137.6300000000001</v>
      </c>
    </row>
    <row r="23" spans="2:7" ht="18.75" customHeight="1" x14ac:dyDescent="0.35">
      <c r="B23" s="272" t="s">
        <v>153</v>
      </c>
      <c r="C23" s="58">
        <v>0.05</v>
      </c>
      <c r="D23" s="58">
        <v>0.06</v>
      </c>
      <c r="E23" s="58">
        <v>0.06</v>
      </c>
      <c r="F23" s="58">
        <v>0.06</v>
      </c>
      <c r="G23" s="273">
        <f t="shared" si="0"/>
        <v>0.22999999999999998</v>
      </c>
    </row>
    <row r="24" spans="2:7" ht="18.75" customHeight="1" x14ac:dyDescent="0.35">
      <c r="B24" s="272" t="s">
        <v>154</v>
      </c>
      <c r="C24" s="58">
        <v>-100.73</v>
      </c>
      <c r="D24" s="58">
        <v>-116.97</v>
      </c>
      <c r="E24" s="58">
        <v>-78.3</v>
      </c>
      <c r="F24" s="58">
        <v>-63.57</v>
      </c>
      <c r="G24" s="273">
        <f t="shared" si="0"/>
        <v>-359.57</v>
      </c>
    </row>
    <row r="25" spans="2:7" ht="18.75" customHeight="1" x14ac:dyDescent="0.35">
      <c r="B25" s="272" t="s">
        <v>149</v>
      </c>
      <c r="C25" s="58">
        <v>23.27</v>
      </c>
      <c r="D25" s="58">
        <v>23.65</v>
      </c>
      <c r="E25" s="58">
        <v>23.65</v>
      </c>
      <c r="F25" s="58">
        <v>24.08</v>
      </c>
      <c r="G25" s="273">
        <f t="shared" si="0"/>
        <v>94.649999999999991</v>
      </c>
    </row>
    <row r="26" spans="2:7" ht="18.75" customHeight="1" x14ac:dyDescent="0.35">
      <c r="B26" s="276" t="s">
        <v>150</v>
      </c>
      <c r="C26" s="277">
        <f>SUM(C22:C25)</f>
        <v>201.21</v>
      </c>
      <c r="D26" s="277">
        <f>SUM(D22:D25)</f>
        <v>202.05</v>
      </c>
      <c r="E26" s="277">
        <f>SUM(E22:E25)</f>
        <v>206.97</v>
      </c>
      <c r="F26" s="277">
        <f>SUM(F22:F25)</f>
        <v>262.70999999999998</v>
      </c>
      <c r="G26" s="278">
        <f t="shared" si="0"/>
        <v>872.94</v>
      </c>
    </row>
    <row r="27" spans="2:7" ht="18.75" customHeight="1" x14ac:dyDescent="0.35">
      <c r="B27" s="279" t="s">
        <v>155</v>
      </c>
      <c r="C27" s="58"/>
      <c r="D27" s="58"/>
      <c r="E27" s="58"/>
      <c r="F27" s="58"/>
      <c r="G27" s="273"/>
    </row>
    <row r="28" spans="2:7" ht="18.75" customHeight="1" x14ac:dyDescent="0.35">
      <c r="B28" s="272" t="s">
        <v>156</v>
      </c>
      <c r="C28" s="58">
        <v>41.76</v>
      </c>
      <c r="D28" s="58">
        <v>152.66</v>
      </c>
      <c r="E28" s="58">
        <v>59.49</v>
      </c>
      <c r="F28" s="58">
        <v>90.05</v>
      </c>
      <c r="G28" s="273">
        <f t="shared" si="0"/>
        <v>343.96</v>
      </c>
    </row>
    <row r="29" spans="2:7" ht="18.75" customHeight="1" x14ac:dyDescent="0.35">
      <c r="B29" s="272" t="s">
        <v>154</v>
      </c>
      <c r="C29" s="58">
        <v>22.3</v>
      </c>
      <c r="D29" s="58">
        <v>-7.0000000000000007E-2</v>
      </c>
      <c r="E29" s="58">
        <v>-0.02</v>
      </c>
      <c r="F29" s="58">
        <v>0.39</v>
      </c>
      <c r="G29" s="273">
        <f t="shared" si="0"/>
        <v>22.6</v>
      </c>
    </row>
    <row r="30" spans="2:7" ht="18.75" customHeight="1" x14ac:dyDescent="0.35">
      <c r="B30" s="272" t="s">
        <v>357</v>
      </c>
      <c r="C30" s="58">
        <v>6.73</v>
      </c>
      <c r="D30" s="58">
        <v>6.77</v>
      </c>
      <c r="E30" s="58">
        <v>6.7</v>
      </c>
      <c r="F30" s="58">
        <v>6.78</v>
      </c>
      <c r="G30" s="273">
        <f t="shared" si="0"/>
        <v>26.98</v>
      </c>
    </row>
    <row r="31" spans="2:7" ht="18.75" customHeight="1" x14ac:dyDescent="0.35">
      <c r="B31" s="276" t="s">
        <v>150</v>
      </c>
      <c r="C31" s="277">
        <f>SUM(C28:C30)</f>
        <v>70.790000000000006</v>
      </c>
      <c r="D31" s="277">
        <f>SUM(D28:D30)</f>
        <v>159.36000000000001</v>
      </c>
      <c r="E31" s="277">
        <f>SUM(E28:E30)</f>
        <v>66.17</v>
      </c>
      <c r="F31" s="277">
        <f>SUM(F28:F30)</f>
        <v>97.22</v>
      </c>
      <c r="G31" s="278">
        <f t="shared" si="0"/>
        <v>393.54000000000008</v>
      </c>
    </row>
    <row r="32" spans="2:7" ht="18.75" customHeight="1" x14ac:dyDescent="0.35">
      <c r="B32" s="279" t="s">
        <v>239</v>
      </c>
      <c r="C32" s="58"/>
      <c r="D32" s="58"/>
      <c r="E32" s="58"/>
      <c r="F32" s="58"/>
      <c r="G32" s="273"/>
    </row>
    <row r="33" spans="2:11" ht="18.75" customHeight="1" x14ac:dyDescent="0.35">
      <c r="B33" s="272" t="s">
        <v>358</v>
      </c>
      <c r="C33" s="58">
        <v>8.33</v>
      </c>
      <c r="D33" s="58">
        <v>8.33</v>
      </c>
      <c r="E33" s="58">
        <v>8.33</v>
      </c>
      <c r="F33" s="58">
        <v>0.04</v>
      </c>
      <c r="G33" s="273">
        <f>SUM(C33:F33)</f>
        <v>25.03</v>
      </c>
    </row>
    <row r="34" spans="2:11" ht="18.75" customHeight="1" x14ac:dyDescent="0.35">
      <c r="B34" s="272" t="s">
        <v>154</v>
      </c>
      <c r="C34" s="58">
        <v>0.1</v>
      </c>
      <c r="D34" s="58">
        <v>0.03</v>
      </c>
      <c r="E34" s="58">
        <v>-0.03</v>
      </c>
      <c r="F34" s="58">
        <v>-0.14000000000000001</v>
      </c>
      <c r="G34" s="273">
        <f t="shared" ref="G34:G35" si="1">SUM(C34:F34)</f>
        <v>-4.0000000000000008E-2</v>
      </c>
    </row>
    <row r="35" spans="2:11" ht="18.75" customHeight="1" x14ac:dyDescent="0.35">
      <c r="B35" s="272" t="s">
        <v>255</v>
      </c>
      <c r="C35" s="58">
        <v>7.0000000000000007E-2</v>
      </c>
      <c r="D35" s="58">
        <v>7.0000000000000007E-2</v>
      </c>
      <c r="E35" s="58">
        <v>0.08</v>
      </c>
      <c r="F35" s="58">
        <v>0.08</v>
      </c>
      <c r="G35" s="273">
        <f t="shared" si="1"/>
        <v>0.30000000000000004</v>
      </c>
    </row>
    <row r="36" spans="2:11" ht="18.75" customHeight="1" x14ac:dyDescent="0.35">
      <c r="B36" s="276" t="s">
        <v>150</v>
      </c>
      <c r="C36" s="277">
        <f>SUM(C33:C35)</f>
        <v>8.5</v>
      </c>
      <c r="D36" s="277">
        <f>SUM(D33:D35)</f>
        <v>8.43</v>
      </c>
      <c r="E36" s="277">
        <f>SUM(E33:E35)</f>
        <v>8.3800000000000008</v>
      </c>
      <c r="F36" s="277">
        <f>SUM(F33:F35)</f>
        <v>-2.0000000000000004E-2</v>
      </c>
      <c r="G36" s="445">
        <f>SUM(C36:F36)</f>
        <v>25.290000000000003</v>
      </c>
    </row>
    <row r="37" spans="2:11" ht="18.75" customHeight="1" x14ac:dyDescent="0.35">
      <c r="B37" s="279" t="s">
        <v>132</v>
      </c>
      <c r="C37" s="58"/>
      <c r="D37" s="58"/>
      <c r="E37" s="58"/>
      <c r="F37" s="58"/>
      <c r="G37" s="273"/>
    </row>
    <row r="38" spans="2:11" ht="18.75" customHeight="1" x14ac:dyDescent="0.35">
      <c r="B38" s="272" t="s">
        <v>157</v>
      </c>
      <c r="C38" s="58">
        <v>593.29999999999995</v>
      </c>
      <c r="D38" s="58">
        <v>593.29499999999996</v>
      </c>
      <c r="E38" s="58">
        <v>568.04</v>
      </c>
      <c r="F38" s="58">
        <v>631.44749999999999</v>
      </c>
      <c r="G38" s="273">
        <f t="shared" si="0"/>
        <v>2386.0824999999995</v>
      </c>
    </row>
    <row r="39" spans="2:11" ht="18.75" customHeight="1" x14ac:dyDescent="0.35">
      <c r="B39" s="272" t="s">
        <v>154</v>
      </c>
      <c r="C39" s="58">
        <v>84.73</v>
      </c>
      <c r="D39" s="58">
        <v>-7.31</v>
      </c>
      <c r="E39" s="58">
        <v>-0.93</v>
      </c>
      <c r="F39" s="58">
        <v>1.17</v>
      </c>
      <c r="G39" s="273">
        <f t="shared" si="0"/>
        <v>77.66</v>
      </c>
    </row>
    <row r="40" spans="2:11" ht="18.75" customHeight="1" x14ac:dyDescent="0.35">
      <c r="B40" s="272" t="s">
        <v>149</v>
      </c>
      <c r="C40" s="58">
        <v>19.100000000000001</v>
      </c>
      <c r="D40" s="58">
        <v>23.16</v>
      </c>
      <c r="E40" s="58">
        <v>19.66</v>
      </c>
      <c r="F40" s="58">
        <v>19.420000000000002</v>
      </c>
      <c r="G40" s="273">
        <f t="shared" si="0"/>
        <v>81.34</v>
      </c>
    </row>
    <row r="41" spans="2:11" ht="18.75" customHeight="1" x14ac:dyDescent="0.35">
      <c r="B41" s="280" t="s">
        <v>150</v>
      </c>
      <c r="C41" s="281">
        <f>SUM(C38:C40)</f>
        <v>697.13</v>
      </c>
      <c r="D41" s="281">
        <f>SUM(D38:D40)</f>
        <v>609.14499999999998</v>
      </c>
      <c r="E41" s="281">
        <f>SUM(E38:E40)</f>
        <v>586.77</v>
      </c>
      <c r="F41" s="281">
        <f>SUM(F38:F40)</f>
        <v>652.03749999999991</v>
      </c>
      <c r="G41" s="278">
        <f t="shared" si="0"/>
        <v>2545.0825</v>
      </c>
    </row>
    <row r="42" spans="2:11" ht="18.75" customHeight="1" x14ac:dyDescent="0.35">
      <c r="B42" s="276" t="s">
        <v>158</v>
      </c>
      <c r="C42" s="277">
        <f>C20+C26+C31+C36+C41</f>
        <v>2130.06</v>
      </c>
      <c r="D42" s="277">
        <f t="shared" ref="D42:E42" si="2">D20+D26+D31+D36+D41</f>
        <v>1951.8950000000002</v>
      </c>
      <c r="E42" s="277">
        <f t="shared" si="2"/>
        <v>1912.4400000000003</v>
      </c>
      <c r="F42" s="277">
        <f>F20+F26+F31+F36+F41</f>
        <v>2078.8275000000003</v>
      </c>
      <c r="G42" s="278">
        <f t="shared" ref="G42" si="3">G20+G26+G31+G36+G41</f>
        <v>8073.2225000000017</v>
      </c>
    </row>
    <row r="43" spans="2:11" ht="12" customHeight="1" x14ac:dyDescent="0.35">
      <c r="B43" s="279"/>
      <c r="C43" s="58"/>
      <c r="D43" s="58"/>
      <c r="E43" s="58"/>
      <c r="F43" s="58"/>
      <c r="G43" s="273"/>
    </row>
    <row r="44" spans="2:11" ht="18.75" customHeight="1" x14ac:dyDescent="0.35">
      <c r="B44" s="272" t="s">
        <v>159</v>
      </c>
      <c r="C44" s="58"/>
      <c r="D44" s="58"/>
      <c r="E44" s="58"/>
      <c r="F44" s="58"/>
      <c r="G44" s="273"/>
    </row>
    <row r="45" spans="2:11" ht="18.75" customHeight="1" x14ac:dyDescent="0.35">
      <c r="B45" s="272" t="s">
        <v>160</v>
      </c>
      <c r="C45" s="58">
        <v>8749.75</v>
      </c>
      <c r="D45" s="58">
        <v>8761.74</v>
      </c>
      <c r="E45" s="58">
        <v>8534.2099999999991</v>
      </c>
      <c r="F45" s="282">
        <v>8172.4830000000002</v>
      </c>
      <c r="G45" s="273"/>
    </row>
    <row r="46" spans="2:11" ht="18.75" customHeight="1" x14ac:dyDescent="0.35">
      <c r="B46" s="272" t="s">
        <v>161</v>
      </c>
      <c r="C46" s="58"/>
      <c r="D46" s="58"/>
      <c r="E46" s="58"/>
      <c r="F46" s="58"/>
      <c r="G46" s="273"/>
    </row>
    <row r="47" spans="2:11" ht="18.75" customHeight="1" x14ac:dyDescent="0.35">
      <c r="B47" s="272" t="s">
        <v>162</v>
      </c>
      <c r="C47" s="58">
        <f t="shared" ref="C47:E47" si="4">-1*(C42)</f>
        <v>-2130.06</v>
      </c>
      <c r="D47" s="58">
        <f t="shared" si="4"/>
        <v>-1951.8950000000002</v>
      </c>
      <c r="E47" s="58">
        <f t="shared" si="4"/>
        <v>-1912.4400000000003</v>
      </c>
      <c r="F47" s="58">
        <f>-1*(F42)</f>
        <v>-2078.8275000000003</v>
      </c>
      <c r="G47" s="273"/>
      <c r="H47" s="275"/>
    </row>
    <row r="48" spans="2:11" ht="18.75" customHeight="1" x14ac:dyDescent="0.35">
      <c r="B48" s="272" t="s">
        <v>163</v>
      </c>
      <c r="C48" s="58">
        <f>C45+C47</f>
        <v>6619.6900000000005</v>
      </c>
      <c r="D48" s="58">
        <f>D45+D47</f>
        <v>6809.8449999999993</v>
      </c>
      <c r="E48" s="58">
        <f>E45+E47</f>
        <v>6621.7699999999986</v>
      </c>
      <c r="F48" s="58">
        <f>F45+F47</f>
        <v>6093.6554999999998</v>
      </c>
      <c r="G48" s="273"/>
      <c r="H48" s="275"/>
      <c r="I48" s="275"/>
      <c r="J48" s="275"/>
      <c r="K48" s="275"/>
    </row>
    <row r="49" spans="1:11" ht="18.75" customHeight="1" x14ac:dyDescent="0.35">
      <c r="B49" s="283" t="s">
        <v>164</v>
      </c>
      <c r="C49" s="59">
        <v>0.01</v>
      </c>
      <c r="D49" s="59">
        <v>0.01</v>
      </c>
      <c r="E49" s="59">
        <v>0.01</v>
      </c>
      <c r="F49" s="59">
        <v>0.01</v>
      </c>
      <c r="G49" s="273"/>
      <c r="I49" s="275"/>
    </row>
    <row r="50" spans="1:11" ht="18.75" customHeight="1" x14ac:dyDescent="0.35">
      <c r="B50" s="376" t="s">
        <v>256</v>
      </c>
      <c r="C50" s="58">
        <f>C48*0.99</f>
        <v>6553.4931000000006</v>
      </c>
      <c r="D50" s="58">
        <f>D48*0.99</f>
        <v>6741.7465499999989</v>
      </c>
      <c r="E50" s="58">
        <f>E48*0.99</f>
        <v>6555.5522999999985</v>
      </c>
      <c r="F50" s="58">
        <f>F48*0.99</f>
        <v>6032.7189449999996</v>
      </c>
      <c r="G50" s="273"/>
      <c r="H50" s="275"/>
      <c r="I50" s="275"/>
      <c r="J50" s="275"/>
      <c r="K50" s="275"/>
    </row>
    <row r="51" spans="1:11" ht="18.75" customHeight="1" thickBot="1" x14ac:dyDescent="0.4">
      <c r="B51" s="377" t="s">
        <v>165</v>
      </c>
      <c r="C51" s="378">
        <f>ROUNDUP(C42/C50,3)</f>
        <v>0.32600000000000001</v>
      </c>
      <c r="D51" s="378">
        <f t="shared" ref="D51:F51" si="5">ROUNDUP(D42/D50,3)</f>
        <v>0.28999999999999998</v>
      </c>
      <c r="E51" s="378">
        <f t="shared" si="5"/>
        <v>0.29199999999999998</v>
      </c>
      <c r="F51" s="378">
        <f t="shared" si="5"/>
        <v>0.34499999999999997</v>
      </c>
      <c r="G51" s="379"/>
      <c r="H51" s="382"/>
      <c r="I51" s="382"/>
      <c r="J51" s="382"/>
      <c r="K51" s="382"/>
    </row>
    <row r="52" spans="1:11" ht="18.75" customHeight="1" x14ac:dyDescent="0.35">
      <c r="B52" s="284"/>
      <c r="C52" s="285"/>
      <c r="D52" s="285"/>
      <c r="E52" s="285"/>
      <c r="F52" s="285"/>
      <c r="G52" s="285"/>
    </row>
    <row r="53" spans="1:11" ht="29.75" customHeight="1" x14ac:dyDescent="0.35">
      <c r="A53" s="286">
        <v>1</v>
      </c>
      <c r="B53" s="556" t="s">
        <v>243</v>
      </c>
      <c r="C53" s="556"/>
      <c r="D53" s="556"/>
      <c r="E53" s="380"/>
      <c r="F53" s="380"/>
      <c r="G53" s="381"/>
    </row>
    <row r="54" spans="1:11" ht="54.65" customHeight="1" x14ac:dyDescent="0.35">
      <c r="A54" s="286">
        <v>2</v>
      </c>
      <c r="B54" s="556" t="s">
        <v>166</v>
      </c>
      <c r="C54" s="556"/>
      <c r="D54" s="556"/>
      <c r="E54" s="364"/>
      <c r="F54" s="364"/>
      <c r="G54" s="364"/>
    </row>
    <row r="55" spans="1:11" ht="61.4" customHeight="1" x14ac:dyDescent="0.35">
      <c r="A55" s="309">
        <v>3</v>
      </c>
      <c r="B55" s="554" t="s">
        <v>242</v>
      </c>
      <c r="C55" s="554"/>
      <c r="D55" s="554"/>
      <c r="E55" s="364"/>
      <c r="F55" s="364"/>
      <c r="G55" s="364"/>
    </row>
    <row r="56" spans="1:11" ht="57" customHeight="1" x14ac:dyDescent="0.35">
      <c r="B56" s="364"/>
      <c r="C56" s="364"/>
      <c r="D56" s="364"/>
      <c r="E56" s="364"/>
      <c r="F56" s="364"/>
      <c r="G56" s="364"/>
    </row>
    <row r="57" spans="1:11" ht="18.75" customHeight="1" x14ac:dyDescent="0.35">
      <c r="A57" s="4"/>
      <c r="B57" s="364"/>
      <c r="C57" s="364"/>
      <c r="D57" s="364"/>
      <c r="E57" s="364"/>
      <c r="F57" s="364"/>
      <c r="G57" s="364"/>
    </row>
    <row r="58" spans="1:11" ht="18.75" customHeight="1" x14ac:dyDescent="0.35">
      <c r="A58" s="4"/>
    </row>
    <row r="59" spans="1:11" ht="18.75" customHeight="1" x14ac:dyDescent="0.35">
      <c r="A59" s="4"/>
    </row>
    <row r="60" spans="1:11" ht="18.75" customHeight="1" x14ac:dyDescent="0.35">
      <c r="A60" s="4"/>
    </row>
    <row r="61" spans="1:11" ht="18.75" customHeight="1" x14ac:dyDescent="0.35">
      <c r="A61" s="4"/>
    </row>
    <row r="62" spans="1:11" ht="18.75" customHeight="1" x14ac:dyDescent="0.35">
      <c r="A62" s="4"/>
    </row>
    <row r="63" spans="1:11" ht="18.75" customHeight="1" x14ac:dyDescent="0.35">
      <c r="A63" s="4"/>
    </row>
    <row r="64" spans="1:11" ht="18.75" customHeight="1" x14ac:dyDescent="0.35">
      <c r="A64" s="4"/>
    </row>
  </sheetData>
  <mergeCells count="6">
    <mergeCell ref="B55:D55"/>
    <mergeCell ref="B1:G1"/>
    <mergeCell ref="B2:G2"/>
    <mergeCell ref="B3:G3"/>
    <mergeCell ref="B53:D53"/>
    <mergeCell ref="B54:D54"/>
  </mergeCells>
  <pageMargins left="0.7" right="0.7" top="0.75" bottom="0.75" header="0.3" footer="0.3"/>
  <pageSetup scale="71"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9778B-3401-42FE-ABF5-D7FFDBA3388E}">
  <sheetPr published="0"/>
  <dimension ref="A2:D4"/>
  <sheetViews>
    <sheetView workbookViewId="0">
      <selection activeCell="B2" sqref="B2:D2"/>
    </sheetView>
  </sheetViews>
  <sheetFormatPr defaultColWidth="8.6328125" defaultRowHeight="14.5" x14ac:dyDescent="0.35"/>
  <cols>
    <col min="1" max="1" width="3.6328125" customWidth="1"/>
    <col min="2" max="2" width="82" customWidth="1"/>
  </cols>
  <sheetData>
    <row r="2" spans="1:4" ht="53" customHeight="1" x14ac:dyDescent="0.35">
      <c r="A2" s="286">
        <v>1</v>
      </c>
      <c r="B2" s="556" t="s">
        <v>243</v>
      </c>
      <c r="C2" s="556"/>
      <c r="D2" s="556"/>
    </row>
    <row r="3" spans="1:4" ht="61.4" customHeight="1" x14ac:dyDescent="0.35">
      <c r="A3" s="286">
        <v>2</v>
      </c>
      <c r="B3" s="556" t="s">
        <v>166</v>
      </c>
      <c r="C3" s="556"/>
      <c r="D3" s="556"/>
    </row>
    <row r="4" spans="1:4" ht="52.4" customHeight="1" x14ac:dyDescent="0.35">
      <c r="A4" s="309">
        <v>3</v>
      </c>
      <c r="B4" s="554" t="s">
        <v>242</v>
      </c>
      <c r="C4" s="554"/>
      <c r="D4" s="554"/>
    </row>
  </sheetData>
  <mergeCells count="3">
    <mergeCell ref="B2:D2"/>
    <mergeCell ref="B3:D3"/>
    <mergeCell ref="B4:D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AD160E-6002-44A5-9440-4DA570F628BF}">
  <dimension ref="A1:J60"/>
  <sheetViews>
    <sheetView topLeftCell="B28" zoomScale="80" zoomScaleNormal="80" workbookViewId="0">
      <selection activeCell="C10" sqref="C10"/>
    </sheetView>
  </sheetViews>
  <sheetFormatPr defaultColWidth="8.6328125" defaultRowHeight="14.5" x14ac:dyDescent="0.35"/>
  <cols>
    <col min="1" max="1" width="8.6328125" style="419"/>
    <col min="2" max="2" width="32.08984375" style="419" customWidth="1"/>
    <col min="3" max="3" width="23.6328125" style="419" customWidth="1"/>
    <col min="4" max="4" width="24.6328125" style="419" customWidth="1"/>
    <col min="5" max="5" width="33.36328125" style="419" customWidth="1"/>
    <col min="6" max="16384" width="8.6328125" style="419"/>
  </cols>
  <sheetData>
    <row r="1" spans="1:9" x14ac:dyDescent="0.35">
      <c r="A1" s="418"/>
    </row>
    <row r="2" spans="1:9" x14ac:dyDescent="0.35">
      <c r="A2" s="418"/>
    </row>
    <row r="3" spans="1:9" ht="15" thickBot="1" x14ac:dyDescent="0.4">
      <c r="A3" s="418"/>
    </row>
    <row r="4" spans="1:9" ht="15.5" x14ac:dyDescent="0.35">
      <c r="B4" s="558" t="s">
        <v>257</v>
      </c>
      <c r="C4" s="559"/>
      <c r="D4" s="559"/>
      <c r="E4" s="560"/>
    </row>
    <row r="5" spans="1:9" x14ac:dyDescent="0.35">
      <c r="B5" s="561" t="s">
        <v>258</v>
      </c>
      <c r="C5" s="562"/>
      <c r="D5" s="562"/>
      <c r="E5" s="563"/>
    </row>
    <row r="6" spans="1:9" x14ac:dyDescent="0.35">
      <c r="B6" s="564" t="s">
        <v>373</v>
      </c>
      <c r="C6" s="565"/>
      <c r="D6" s="565"/>
      <c r="E6" s="566"/>
    </row>
    <row r="7" spans="1:9" ht="24.65" customHeight="1" x14ac:dyDescent="0.35">
      <c r="B7" s="567" t="s">
        <v>259</v>
      </c>
      <c r="C7" s="570" t="s">
        <v>260</v>
      </c>
      <c r="D7" s="573" t="s">
        <v>261</v>
      </c>
      <c r="E7" s="574"/>
    </row>
    <row r="8" spans="1:9" x14ac:dyDescent="0.35">
      <c r="B8" s="568"/>
      <c r="C8" s="571"/>
      <c r="D8" s="571" t="s">
        <v>262</v>
      </c>
      <c r="E8" s="575" t="s">
        <v>263</v>
      </c>
    </row>
    <row r="9" spans="1:9" x14ac:dyDescent="0.35">
      <c r="B9" s="569"/>
      <c r="C9" s="572"/>
      <c r="D9" s="572"/>
      <c r="E9" s="576"/>
    </row>
    <row r="10" spans="1:9" x14ac:dyDescent="0.35">
      <c r="B10" s="420" t="s">
        <v>264</v>
      </c>
      <c r="C10" s="421">
        <v>1174</v>
      </c>
      <c r="D10" s="422">
        <v>916</v>
      </c>
      <c r="E10" s="423">
        <f>C10-D10</f>
        <v>258</v>
      </c>
    </row>
    <row r="11" spans="1:9" x14ac:dyDescent="0.35">
      <c r="B11" s="420" t="s">
        <v>265</v>
      </c>
      <c r="C11" s="422">
        <v>651</v>
      </c>
      <c r="D11" s="422">
        <v>559</v>
      </c>
      <c r="E11" s="423">
        <f t="shared" ref="E11:E36" si="0">C11-D11</f>
        <v>92</v>
      </c>
    </row>
    <row r="12" spans="1:9" x14ac:dyDescent="0.35">
      <c r="B12" s="420" t="s">
        <v>266</v>
      </c>
      <c r="C12" s="422">
        <v>67</v>
      </c>
      <c r="D12" s="422">
        <v>61</v>
      </c>
      <c r="E12" s="423">
        <f t="shared" si="0"/>
        <v>6</v>
      </c>
    </row>
    <row r="13" spans="1:9" x14ac:dyDescent="0.35">
      <c r="B13" s="420" t="s">
        <v>267</v>
      </c>
      <c r="C13" s="421">
        <v>2270</v>
      </c>
      <c r="D13" s="421">
        <v>2231</v>
      </c>
      <c r="E13" s="423">
        <f t="shared" si="0"/>
        <v>39</v>
      </c>
    </row>
    <row r="14" spans="1:9" x14ac:dyDescent="0.35">
      <c r="B14" s="420" t="s">
        <v>268</v>
      </c>
      <c r="C14" s="422">
        <v>166</v>
      </c>
      <c r="D14" s="422">
        <v>165</v>
      </c>
      <c r="E14" s="423">
        <f t="shared" si="0"/>
        <v>1</v>
      </c>
      <c r="I14" s="424"/>
    </row>
    <row r="15" spans="1:9" x14ac:dyDescent="0.35">
      <c r="B15" s="420" t="s">
        <v>269</v>
      </c>
      <c r="C15" s="422">
        <v>13</v>
      </c>
      <c r="D15" s="422">
        <v>12</v>
      </c>
      <c r="E15" s="423">
        <f t="shared" si="0"/>
        <v>1</v>
      </c>
    </row>
    <row r="16" spans="1:9" x14ac:dyDescent="0.35">
      <c r="B16" s="420" t="s">
        <v>270</v>
      </c>
      <c r="C16" s="422">
        <v>60</v>
      </c>
      <c r="D16" s="422">
        <v>60</v>
      </c>
      <c r="E16" s="423">
        <f t="shared" si="0"/>
        <v>0</v>
      </c>
    </row>
    <row r="17" spans="2:10" x14ac:dyDescent="0.35">
      <c r="B17" s="420" t="s">
        <v>271</v>
      </c>
      <c r="C17" s="422">
        <v>208</v>
      </c>
      <c r="D17" s="422">
        <v>203</v>
      </c>
      <c r="E17" s="423">
        <f t="shared" si="0"/>
        <v>5</v>
      </c>
    </row>
    <row r="18" spans="2:10" x14ac:dyDescent="0.35">
      <c r="B18" s="420" t="s">
        <v>272</v>
      </c>
      <c r="C18" s="422">
        <v>65</v>
      </c>
      <c r="D18" s="422">
        <v>59</v>
      </c>
      <c r="E18" s="423">
        <f t="shared" si="0"/>
        <v>6</v>
      </c>
      <c r="G18" s="424"/>
    </row>
    <row r="19" spans="2:10" x14ac:dyDescent="0.35">
      <c r="B19" s="420" t="s">
        <v>273</v>
      </c>
      <c r="C19" s="421">
        <f>SUM(C11:C18)</f>
        <v>3500</v>
      </c>
      <c r="D19" s="421">
        <f>SUM(D11:D18)</f>
        <v>3350</v>
      </c>
      <c r="E19" s="423">
        <f t="shared" si="0"/>
        <v>150</v>
      </c>
      <c r="I19" s="424"/>
    </row>
    <row r="20" spans="2:10" x14ac:dyDescent="0.35">
      <c r="B20" s="425" t="s">
        <v>274</v>
      </c>
      <c r="C20" s="426">
        <f>SUM(C10:C18)</f>
        <v>4674</v>
      </c>
      <c r="D20" s="426">
        <f>SUM(D10:D18)</f>
        <v>4266</v>
      </c>
      <c r="E20" s="427">
        <f t="shared" si="0"/>
        <v>408</v>
      </c>
      <c r="H20" s="424"/>
    </row>
    <row r="21" spans="2:10" x14ac:dyDescent="0.35">
      <c r="B21" s="428" t="s">
        <v>275</v>
      </c>
      <c r="C21" s="429">
        <v>30</v>
      </c>
      <c r="D21" s="429">
        <v>26</v>
      </c>
      <c r="E21" s="443">
        <f t="shared" si="0"/>
        <v>4</v>
      </c>
    </row>
    <row r="22" spans="2:10" x14ac:dyDescent="0.35">
      <c r="B22" s="428" t="s">
        <v>276</v>
      </c>
      <c r="C22" s="429">
        <v>190</v>
      </c>
      <c r="D22" s="429">
        <v>167</v>
      </c>
      <c r="E22" s="443">
        <f t="shared" si="0"/>
        <v>23</v>
      </c>
    </row>
    <row r="23" spans="2:10" x14ac:dyDescent="0.35">
      <c r="B23" s="420" t="s">
        <v>277</v>
      </c>
      <c r="C23" s="422">
        <v>236</v>
      </c>
      <c r="D23" s="422">
        <v>156</v>
      </c>
      <c r="E23" s="423">
        <f t="shared" si="0"/>
        <v>80</v>
      </c>
    </row>
    <row r="24" spans="2:10" x14ac:dyDescent="0.35">
      <c r="B24" s="420" t="s">
        <v>278</v>
      </c>
      <c r="C24" s="422">
        <v>66</v>
      </c>
      <c r="D24" s="422">
        <v>66</v>
      </c>
      <c r="E24" s="423">
        <f t="shared" si="0"/>
        <v>0</v>
      </c>
    </row>
    <row r="25" spans="2:10" x14ac:dyDescent="0.35">
      <c r="B25" s="420" t="s">
        <v>279</v>
      </c>
      <c r="C25" s="422">
        <v>90</v>
      </c>
      <c r="D25" s="422">
        <v>90</v>
      </c>
      <c r="E25" s="423">
        <f t="shared" si="0"/>
        <v>0</v>
      </c>
    </row>
    <row r="26" spans="2:10" x14ac:dyDescent="0.35">
      <c r="B26" s="420" t="s">
        <v>280</v>
      </c>
      <c r="C26" s="422">
        <v>164</v>
      </c>
      <c r="D26" s="422">
        <v>158</v>
      </c>
      <c r="E26" s="423">
        <f t="shared" si="0"/>
        <v>6</v>
      </c>
    </row>
    <row r="27" spans="2:10" x14ac:dyDescent="0.35">
      <c r="B27" s="420" t="s">
        <v>281</v>
      </c>
      <c r="C27" s="422">
        <v>19</v>
      </c>
      <c r="D27" s="422">
        <v>17</v>
      </c>
      <c r="E27" s="423">
        <f t="shared" si="0"/>
        <v>2</v>
      </c>
    </row>
    <row r="28" spans="2:10" x14ac:dyDescent="0.35">
      <c r="B28" s="425" t="s">
        <v>282</v>
      </c>
      <c r="C28" s="430">
        <f>SUM(C23:C27)</f>
        <v>575</v>
      </c>
      <c r="D28" s="430">
        <f>SUM(D23:D27)</f>
        <v>487</v>
      </c>
      <c r="E28" s="427">
        <f t="shared" si="0"/>
        <v>88</v>
      </c>
      <c r="I28" s="424"/>
    </row>
    <row r="29" spans="2:10" x14ac:dyDescent="0.35">
      <c r="B29" s="420" t="s">
        <v>283</v>
      </c>
      <c r="C29" s="422">
        <v>124</v>
      </c>
      <c r="D29" s="422">
        <v>105</v>
      </c>
      <c r="E29" s="423">
        <f t="shared" si="0"/>
        <v>19</v>
      </c>
    </row>
    <row r="30" spans="2:10" x14ac:dyDescent="0.35">
      <c r="B30" s="420" t="s">
        <v>284</v>
      </c>
      <c r="C30" s="422">
        <v>21</v>
      </c>
      <c r="D30" s="422">
        <v>21</v>
      </c>
      <c r="E30" s="423">
        <f t="shared" si="0"/>
        <v>0</v>
      </c>
    </row>
    <row r="31" spans="2:10" x14ac:dyDescent="0.35">
      <c r="B31" s="420" t="s">
        <v>285</v>
      </c>
      <c r="C31" s="422">
        <v>52</v>
      </c>
      <c r="D31" s="422">
        <v>51</v>
      </c>
      <c r="E31" s="423">
        <f t="shared" si="0"/>
        <v>1</v>
      </c>
    </row>
    <row r="32" spans="2:10" ht="16.5" x14ac:dyDescent="0.35">
      <c r="B32" s="420" t="s">
        <v>286</v>
      </c>
      <c r="C32" s="422">
        <v>61</v>
      </c>
      <c r="D32" s="422">
        <v>40</v>
      </c>
      <c r="E32" s="423">
        <f t="shared" si="0"/>
        <v>21</v>
      </c>
      <c r="H32" s="424"/>
      <c r="J32" s="424"/>
    </row>
    <row r="33" spans="2:5" x14ac:dyDescent="0.35">
      <c r="B33" s="420" t="s">
        <v>287</v>
      </c>
      <c r="C33" s="422">
        <v>430</v>
      </c>
      <c r="D33" s="422">
        <v>416</v>
      </c>
      <c r="E33" s="423">
        <f t="shared" si="0"/>
        <v>14</v>
      </c>
    </row>
    <row r="34" spans="2:5" x14ac:dyDescent="0.35">
      <c r="B34" s="420" t="s">
        <v>288</v>
      </c>
      <c r="C34" s="422">
        <v>80</v>
      </c>
      <c r="D34" s="422">
        <v>77</v>
      </c>
      <c r="E34" s="423">
        <f t="shared" si="0"/>
        <v>3</v>
      </c>
    </row>
    <row r="35" spans="2:5" x14ac:dyDescent="0.35">
      <c r="B35" s="425" t="s">
        <v>289</v>
      </c>
      <c r="C35" s="426">
        <f>SUM(C29:C34)</f>
        <v>768</v>
      </c>
      <c r="D35" s="426">
        <f>SUM(D29:D34)</f>
        <v>710</v>
      </c>
      <c r="E35" s="427">
        <f t="shared" si="0"/>
        <v>58</v>
      </c>
    </row>
    <row r="36" spans="2:5" ht="15" thickBot="1" x14ac:dyDescent="0.4">
      <c r="B36" s="431" t="s">
        <v>290</v>
      </c>
      <c r="C36" s="432">
        <f>SUM(C20,C21,C22,C28,C35)</f>
        <v>6237</v>
      </c>
      <c r="D36" s="432">
        <f>SUM(D20,D21,D22,D28,D35)</f>
        <v>5656</v>
      </c>
      <c r="E36" s="433">
        <f t="shared" si="0"/>
        <v>581</v>
      </c>
    </row>
    <row r="37" spans="2:5" ht="15" thickBot="1" x14ac:dyDescent="0.4">
      <c r="B37" s="434"/>
      <c r="C37" s="434"/>
      <c r="D37" s="434"/>
      <c r="E37" s="434"/>
    </row>
    <row r="38" spans="2:5" x14ac:dyDescent="0.35">
      <c r="B38" s="435" t="s">
        <v>291</v>
      </c>
      <c r="C38" s="436"/>
      <c r="D38" s="436"/>
      <c r="E38" s="437"/>
    </row>
    <row r="39" spans="2:5" x14ac:dyDescent="0.35">
      <c r="B39" s="420" t="s">
        <v>292</v>
      </c>
      <c r="C39" s="438"/>
      <c r="D39" s="438"/>
      <c r="E39" s="439"/>
    </row>
    <row r="40" spans="2:5" x14ac:dyDescent="0.35">
      <c r="B40" s="420" t="s">
        <v>293</v>
      </c>
      <c r="C40" s="421">
        <v>4072</v>
      </c>
      <c r="D40" s="421">
        <v>4051</v>
      </c>
      <c r="E40" s="440">
        <v>21</v>
      </c>
    </row>
    <row r="41" spans="2:5" x14ac:dyDescent="0.35">
      <c r="B41" s="425" t="s">
        <v>294</v>
      </c>
      <c r="C41" s="426">
        <v>4072</v>
      </c>
      <c r="D41" s="426">
        <v>4051</v>
      </c>
      <c r="E41" s="441">
        <v>21</v>
      </c>
    </row>
    <row r="42" spans="2:5" ht="16.5" x14ac:dyDescent="0.35">
      <c r="B42" s="420" t="s">
        <v>295</v>
      </c>
      <c r="C42" s="422"/>
      <c r="D42" s="422"/>
      <c r="E42" s="440"/>
    </row>
    <row r="43" spans="2:5" x14ac:dyDescent="0.35">
      <c r="B43" s="420" t="s">
        <v>293</v>
      </c>
      <c r="C43" s="422">
        <v>607</v>
      </c>
      <c r="D43" s="422">
        <v>570</v>
      </c>
      <c r="E43" s="440">
        <v>37</v>
      </c>
    </row>
    <row r="44" spans="2:5" x14ac:dyDescent="0.35">
      <c r="B44" s="425" t="s">
        <v>294</v>
      </c>
      <c r="C44" s="426">
        <v>2165</v>
      </c>
      <c r="D44" s="426">
        <v>1605</v>
      </c>
      <c r="E44" s="441">
        <v>560</v>
      </c>
    </row>
    <row r="45" spans="2:5" x14ac:dyDescent="0.35">
      <c r="B45" s="428" t="s">
        <v>296</v>
      </c>
      <c r="C45" s="442">
        <f>SUM(C40,C43)</f>
        <v>4679</v>
      </c>
      <c r="D45" s="442">
        <f>SUM(D40,D43)</f>
        <v>4621</v>
      </c>
      <c r="E45" s="443">
        <f t="shared" ref="E45:E46" si="1">SUM(E40,E43)</f>
        <v>58</v>
      </c>
    </row>
    <row r="46" spans="2:5" ht="15" thickBot="1" x14ac:dyDescent="0.4">
      <c r="B46" s="431" t="s">
        <v>297</v>
      </c>
      <c r="C46" s="432">
        <f>SUM(C41,C44)</f>
        <v>6237</v>
      </c>
      <c r="D46" s="432">
        <f>SUM(D41,D44)</f>
        <v>5656</v>
      </c>
      <c r="E46" s="444">
        <f t="shared" si="1"/>
        <v>581</v>
      </c>
    </row>
    <row r="47" spans="2:5" x14ac:dyDescent="0.35">
      <c r="B47" s="434"/>
      <c r="C47" s="434"/>
      <c r="D47" s="434"/>
      <c r="E47" s="434"/>
    </row>
    <row r="48" spans="2:5" x14ac:dyDescent="0.35">
      <c r="B48" s="577" t="s">
        <v>374</v>
      </c>
      <c r="C48" s="577"/>
      <c r="D48" s="577"/>
      <c r="E48" s="577"/>
    </row>
    <row r="49" spans="2:5" x14ac:dyDescent="0.35">
      <c r="B49" s="577"/>
      <c r="C49" s="577"/>
      <c r="D49" s="577"/>
      <c r="E49" s="577"/>
    </row>
    <row r="50" spans="2:5" ht="25.4" customHeight="1" x14ac:dyDescent="0.35">
      <c r="B50" s="577"/>
      <c r="C50" s="577"/>
      <c r="D50" s="577"/>
      <c r="E50" s="577"/>
    </row>
    <row r="51" spans="2:5" ht="19.5" customHeight="1" x14ac:dyDescent="0.35">
      <c r="B51" s="577" t="s">
        <v>298</v>
      </c>
      <c r="C51" s="577"/>
      <c r="D51" s="577"/>
      <c r="E51" s="577"/>
    </row>
    <row r="52" spans="2:5" ht="5.75" customHeight="1" x14ac:dyDescent="0.35">
      <c r="B52" s="577"/>
      <c r="C52" s="577"/>
      <c r="D52" s="577"/>
      <c r="E52" s="577"/>
    </row>
    <row r="53" spans="2:5" ht="5" customHeight="1" x14ac:dyDescent="0.35">
      <c r="B53" s="577"/>
      <c r="C53" s="577"/>
      <c r="D53" s="577"/>
      <c r="E53" s="577"/>
    </row>
    <row r="54" spans="2:5" ht="3.75" customHeight="1" x14ac:dyDescent="0.35">
      <c r="B54" s="577" t="s">
        <v>299</v>
      </c>
      <c r="C54" s="577"/>
      <c r="D54" s="577"/>
      <c r="E54" s="577"/>
    </row>
    <row r="55" spans="2:5" x14ac:dyDescent="0.35">
      <c r="B55" s="577"/>
      <c r="C55" s="577"/>
      <c r="D55" s="577"/>
      <c r="E55" s="577"/>
    </row>
    <row r="56" spans="2:5" ht="26.75" customHeight="1" x14ac:dyDescent="0.35">
      <c r="B56" s="577"/>
      <c r="C56" s="577"/>
      <c r="D56" s="577"/>
      <c r="E56" s="577"/>
    </row>
    <row r="57" spans="2:5" ht="32.75" customHeight="1" x14ac:dyDescent="0.35">
      <c r="B57" s="577" t="s">
        <v>300</v>
      </c>
      <c r="C57" s="577"/>
      <c r="D57" s="577"/>
      <c r="E57" s="577"/>
    </row>
    <row r="58" spans="2:5" ht="21" customHeight="1" x14ac:dyDescent="0.35">
      <c r="B58" s="577" t="s">
        <v>301</v>
      </c>
      <c r="C58" s="577"/>
      <c r="D58" s="577"/>
      <c r="E58" s="577"/>
    </row>
    <row r="59" spans="2:5" x14ac:dyDescent="0.35">
      <c r="B59" s="434"/>
      <c r="C59" s="434"/>
      <c r="D59" s="434"/>
      <c r="E59" s="434"/>
    </row>
    <row r="60" spans="2:5" x14ac:dyDescent="0.35">
      <c r="B60" s="557" t="s">
        <v>302</v>
      </c>
      <c r="C60" s="557"/>
      <c r="D60" s="557"/>
      <c r="E60" s="557"/>
    </row>
  </sheetData>
  <mergeCells count="14">
    <mergeCell ref="B60:E60"/>
    <mergeCell ref="B4:E4"/>
    <mergeCell ref="B5:E5"/>
    <mergeCell ref="B6:E6"/>
    <mergeCell ref="B7:B9"/>
    <mergeCell ref="C7:C9"/>
    <mergeCell ref="D7:E7"/>
    <mergeCell ref="D8:D9"/>
    <mergeCell ref="E8:E9"/>
    <mergeCell ref="B48:E50"/>
    <mergeCell ref="B51:E53"/>
    <mergeCell ref="B54:E56"/>
    <mergeCell ref="B57:E57"/>
    <mergeCell ref="B58:E58"/>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B2092-97E4-4CDF-85B7-94877B5E10AD}">
  <sheetPr>
    <pageSetUpPr fitToPage="1"/>
  </sheetPr>
  <dimension ref="A1:K83"/>
  <sheetViews>
    <sheetView view="pageBreakPreview" zoomScaleNormal="100" zoomScaleSheetLayoutView="100" workbookViewId="0">
      <selection activeCell="I1" sqref="I1:M1048576"/>
    </sheetView>
  </sheetViews>
  <sheetFormatPr defaultColWidth="14.54296875" defaultRowHeight="14" x14ac:dyDescent="0.3"/>
  <cols>
    <col min="1" max="8" width="13.453125" style="446" customWidth="1"/>
    <col min="9" max="16384" width="14.54296875" style="446"/>
  </cols>
  <sheetData>
    <row r="1" spans="1:9" ht="17.5" x14ac:dyDescent="0.35">
      <c r="A1" s="580" t="s">
        <v>347</v>
      </c>
      <c r="B1" s="580"/>
      <c r="C1" s="580"/>
      <c r="D1" s="580"/>
      <c r="E1" s="580"/>
      <c r="F1" s="580"/>
      <c r="G1" s="580"/>
      <c r="H1" s="580"/>
    </row>
    <row r="2" spans="1:9" ht="17.5" x14ac:dyDescent="0.35">
      <c r="A2" s="581" t="s">
        <v>348</v>
      </c>
      <c r="B2" s="581"/>
      <c r="C2" s="581"/>
      <c r="D2" s="581"/>
      <c r="E2" s="581"/>
      <c r="F2" s="581"/>
      <c r="G2" s="581"/>
      <c r="H2" s="581"/>
    </row>
    <row r="3" spans="1:9" ht="17.5" x14ac:dyDescent="0.35">
      <c r="A3" s="580" t="s">
        <v>376</v>
      </c>
      <c r="B3" s="580"/>
      <c r="C3" s="580"/>
      <c r="D3" s="580"/>
      <c r="E3" s="580"/>
      <c r="F3" s="580"/>
      <c r="G3" s="580"/>
      <c r="H3" s="580"/>
    </row>
    <row r="4" spans="1:9" ht="14.5" thickBot="1" x14ac:dyDescent="0.35">
      <c r="A4" s="447"/>
      <c r="B4" s="447"/>
      <c r="C4" s="447"/>
      <c r="D4" s="447"/>
      <c r="E4" s="447"/>
      <c r="F4" s="447"/>
      <c r="G4" s="447"/>
      <c r="H4" s="447"/>
    </row>
    <row r="5" spans="1:9" x14ac:dyDescent="0.3">
      <c r="A5" s="582"/>
      <c r="B5" s="584" t="s">
        <v>349</v>
      </c>
      <c r="C5" s="585"/>
      <c r="D5" s="585"/>
      <c r="E5" s="585"/>
      <c r="F5" s="586"/>
      <c r="G5" s="587" t="s">
        <v>350</v>
      </c>
      <c r="H5" s="588"/>
    </row>
    <row r="6" spans="1:9" ht="42" x14ac:dyDescent="0.3">
      <c r="A6" s="583"/>
      <c r="B6" s="448" t="s">
        <v>137</v>
      </c>
      <c r="C6" s="449" t="s">
        <v>131</v>
      </c>
      <c r="D6" s="449" t="s">
        <v>133</v>
      </c>
      <c r="E6" s="450" t="s">
        <v>138</v>
      </c>
      <c r="F6" s="451" t="s">
        <v>139</v>
      </c>
      <c r="G6" s="452" t="s">
        <v>351</v>
      </c>
      <c r="H6" s="453" t="s">
        <v>352</v>
      </c>
    </row>
    <row r="7" spans="1:9" ht="16.399999999999999" customHeight="1" x14ac:dyDescent="0.3">
      <c r="A7" s="454">
        <v>2011</v>
      </c>
      <c r="B7" s="455">
        <v>4.277348039956288</v>
      </c>
      <c r="C7" s="455">
        <v>1.6005184719775789</v>
      </c>
      <c r="D7" s="455">
        <v>8.9077346650786898E-2</v>
      </c>
      <c r="E7" s="456">
        <v>2.2385421754161401</v>
      </c>
      <c r="F7" s="457">
        <v>8.2054860340007938</v>
      </c>
      <c r="G7" s="458">
        <v>3.6924687153003575</v>
      </c>
      <c r="H7" s="459">
        <v>4.5130173187004372</v>
      </c>
      <c r="I7" s="477" t="s">
        <v>23</v>
      </c>
    </row>
    <row r="8" spans="1:9" x14ac:dyDescent="0.3">
      <c r="A8" s="460">
        <v>2012</v>
      </c>
      <c r="B8" s="455">
        <v>4.2004659943341256</v>
      </c>
      <c r="C8" s="455">
        <v>2.2285567125070878</v>
      </c>
      <c r="D8" s="455">
        <v>0.11539540938017144</v>
      </c>
      <c r="E8" s="461">
        <v>2.2289495868224751</v>
      </c>
      <c r="F8" s="462">
        <v>8.7733677030438599</v>
      </c>
      <c r="G8" s="463">
        <v>3.9480154663697369</v>
      </c>
      <c r="H8" s="464">
        <v>4.8253522366741235</v>
      </c>
      <c r="I8" s="477" t="s">
        <v>23</v>
      </c>
    </row>
    <row r="9" spans="1:9" x14ac:dyDescent="0.3">
      <c r="A9" s="460">
        <v>2013</v>
      </c>
      <c r="B9" s="455">
        <v>3.9948211957619746</v>
      </c>
      <c r="C9" s="455">
        <v>1.4370736120260097</v>
      </c>
      <c r="D9" s="455">
        <v>0.1555554048525713</v>
      </c>
      <c r="E9" s="461">
        <v>2.0717067082970759</v>
      </c>
      <c r="F9" s="462">
        <v>7.6591569209376313</v>
      </c>
      <c r="G9" s="463">
        <v>3.446620614421934</v>
      </c>
      <c r="H9" s="464">
        <v>4.2125363065156973</v>
      </c>
      <c r="I9" s="477" t="s">
        <v>23</v>
      </c>
    </row>
    <row r="10" spans="1:9" x14ac:dyDescent="0.3">
      <c r="A10" s="460">
        <v>2014</v>
      </c>
      <c r="B10" s="455">
        <v>3.9017735184663582</v>
      </c>
      <c r="C10" s="455">
        <v>1.4427304298150954</v>
      </c>
      <c r="D10" s="455">
        <v>0.20892002742947055</v>
      </c>
      <c r="E10" s="461">
        <v>2.0504624798655069</v>
      </c>
      <c r="F10" s="462">
        <v>7.6038864555764309</v>
      </c>
      <c r="G10" s="463">
        <v>3.4217489050093941</v>
      </c>
      <c r="H10" s="464">
        <v>4.1821375505670373</v>
      </c>
      <c r="I10" s="477" t="s">
        <v>23</v>
      </c>
    </row>
    <row r="11" spans="1:9" x14ac:dyDescent="0.3">
      <c r="A11" s="460">
        <v>2015</v>
      </c>
      <c r="B11" s="455">
        <v>3.8257062679561895</v>
      </c>
      <c r="C11" s="455">
        <v>1.2591359509162872</v>
      </c>
      <c r="D11" s="455">
        <v>0.22967203169655057</v>
      </c>
      <c r="E11" s="461">
        <v>2.0580283950079945</v>
      </c>
      <c r="F11" s="462">
        <v>7.3725426455770213</v>
      </c>
      <c r="G11" s="463">
        <v>3.3176441905096596</v>
      </c>
      <c r="H11" s="464">
        <v>4.0548984550673621</v>
      </c>
      <c r="I11" s="477" t="s">
        <v>23</v>
      </c>
    </row>
    <row r="12" spans="1:9" x14ac:dyDescent="0.3">
      <c r="A12" s="460">
        <v>2016</v>
      </c>
      <c r="B12" s="455">
        <v>3.7853300041054116</v>
      </c>
      <c r="C12" s="455">
        <v>1.3040851066771666</v>
      </c>
      <c r="D12" s="455">
        <v>0.31082866308876383</v>
      </c>
      <c r="E12" s="461">
        <v>1.8978285319460739</v>
      </c>
      <c r="F12" s="462">
        <v>7.2980723058174171</v>
      </c>
      <c r="G12" s="463">
        <v>3.2841325376178379</v>
      </c>
      <c r="H12" s="464">
        <v>4.0139397681995801</v>
      </c>
      <c r="I12" s="477" t="s">
        <v>23</v>
      </c>
    </row>
    <row r="13" spans="1:9" x14ac:dyDescent="0.3">
      <c r="A13" s="460">
        <v>2017</v>
      </c>
      <c r="B13" s="455">
        <v>3.6845534865452616</v>
      </c>
      <c r="C13" s="455">
        <v>1.0564446310000555</v>
      </c>
      <c r="D13" s="455">
        <v>0.24839851508633135</v>
      </c>
      <c r="E13" s="465">
        <v>1.4697810007903005</v>
      </c>
      <c r="F13" s="462">
        <v>6.4591776334219491</v>
      </c>
      <c r="G13" s="463">
        <v>2.9066299350398772</v>
      </c>
      <c r="H13" s="464">
        <v>3.5525476983820723</v>
      </c>
      <c r="I13" s="477" t="s">
        <v>23</v>
      </c>
    </row>
    <row r="14" spans="1:9" x14ac:dyDescent="0.3">
      <c r="A14" s="466">
        <v>2021</v>
      </c>
      <c r="B14" s="478">
        <v>3.6948979132236928</v>
      </c>
      <c r="C14" s="457">
        <v>0.73506946479520963</v>
      </c>
      <c r="D14" s="457">
        <v>0.46405466255641437</v>
      </c>
      <c r="E14" s="467">
        <v>1.7197269682590046</v>
      </c>
      <c r="F14" s="473">
        <v>6.613749008834322</v>
      </c>
      <c r="G14" s="474">
        <v>2.3148121530920127</v>
      </c>
      <c r="H14" s="475">
        <v>2.9761870539754449</v>
      </c>
      <c r="I14" s="477" t="s">
        <v>23</v>
      </c>
    </row>
    <row r="15" spans="1:9" x14ac:dyDescent="0.3">
      <c r="A15" s="479">
        <v>2022</v>
      </c>
      <c r="B15" s="480">
        <v>2.610907986605751</v>
      </c>
      <c r="C15" s="481">
        <v>0.54709327453173573</v>
      </c>
      <c r="D15" s="481">
        <v>0.12863299630429081</v>
      </c>
      <c r="E15" s="482">
        <v>1.5769056259593157</v>
      </c>
      <c r="F15" s="483">
        <v>4.863539883401093</v>
      </c>
      <c r="G15" s="484">
        <v>1.7022389591903824</v>
      </c>
      <c r="H15" s="485">
        <v>2.1885929475304917</v>
      </c>
      <c r="I15" s="477"/>
    </row>
    <row r="16" spans="1:9" ht="14.5" thickBot="1" x14ac:dyDescent="0.35">
      <c r="A16" s="468">
        <v>2023</v>
      </c>
      <c r="B16" s="486">
        <v>2.666396022155086</v>
      </c>
      <c r="C16" s="487">
        <v>0.54943353474320233</v>
      </c>
      <c r="D16" s="487">
        <v>0.2636140483383686</v>
      </c>
      <c r="E16" s="488">
        <v>1.6018897910372607</v>
      </c>
      <c r="F16" s="489">
        <v>5.0813333962739176</v>
      </c>
      <c r="G16" s="490">
        <v>1.7784666886958711</v>
      </c>
      <c r="H16" s="491">
        <v>2.2866000283232628</v>
      </c>
      <c r="I16" s="477" t="s">
        <v>23</v>
      </c>
    </row>
    <row r="17" spans="1:8" x14ac:dyDescent="0.3">
      <c r="B17" s="492" t="s">
        <v>23</v>
      </c>
      <c r="C17" s="492" t="s">
        <v>23</v>
      </c>
      <c r="D17" s="492" t="s">
        <v>23</v>
      </c>
      <c r="E17" s="492" t="s">
        <v>23</v>
      </c>
      <c r="F17" s="492" t="s">
        <v>23</v>
      </c>
      <c r="G17" s="492" t="s">
        <v>23</v>
      </c>
      <c r="H17" s="492" t="s">
        <v>23</v>
      </c>
    </row>
    <row r="18" spans="1:8" x14ac:dyDescent="0.3">
      <c r="A18" s="446" t="s">
        <v>23</v>
      </c>
    </row>
    <row r="19" spans="1:8" ht="12.75" customHeight="1" x14ac:dyDescent="0.3">
      <c r="A19" s="578" t="s">
        <v>377</v>
      </c>
      <c r="B19" s="578"/>
      <c r="C19" s="578"/>
      <c r="D19" s="578"/>
      <c r="E19" s="578"/>
      <c r="F19" s="578"/>
      <c r="G19" s="578"/>
      <c r="H19" s="578"/>
    </row>
    <row r="20" spans="1:8" x14ac:dyDescent="0.3">
      <c r="A20" s="578"/>
      <c r="B20" s="578"/>
      <c r="C20" s="578"/>
      <c r="D20" s="578"/>
      <c r="E20" s="578"/>
      <c r="F20" s="578"/>
      <c r="G20" s="578"/>
      <c r="H20" s="578"/>
    </row>
    <row r="21" spans="1:8" x14ac:dyDescent="0.3">
      <c r="A21" s="578"/>
      <c r="B21" s="578"/>
      <c r="C21" s="578"/>
      <c r="D21" s="578"/>
      <c r="E21" s="578"/>
      <c r="F21" s="578"/>
      <c r="G21" s="578"/>
      <c r="H21" s="578"/>
    </row>
    <row r="22" spans="1:8" x14ac:dyDescent="0.3">
      <c r="A22" s="578"/>
      <c r="B22" s="578"/>
      <c r="C22" s="578"/>
      <c r="D22" s="578"/>
      <c r="E22" s="578"/>
      <c r="F22" s="578"/>
      <c r="G22" s="578"/>
      <c r="H22" s="578"/>
    </row>
    <row r="23" spans="1:8" x14ac:dyDescent="0.3">
      <c r="A23" s="578"/>
      <c r="B23" s="578"/>
      <c r="C23" s="578"/>
      <c r="D23" s="578"/>
      <c r="E23" s="578"/>
      <c r="F23" s="578"/>
      <c r="G23" s="578"/>
      <c r="H23" s="578"/>
    </row>
    <row r="24" spans="1:8" x14ac:dyDescent="0.3">
      <c r="A24" s="578"/>
      <c r="B24" s="578"/>
      <c r="C24" s="578"/>
      <c r="D24" s="578"/>
      <c r="E24" s="578"/>
      <c r="F24" s="578"/>
      <c r="G24" s="578"/>
      <c r="H24" s="578"/>
    </row>
    <row r="25" spans="1:8" ht="15" customHeight="1" x14ac:dyDescent="0.3">
      <c r="A25" s="578"/>
      <c r="B25" s="578"/>
      <c r="C25" s="578"/>
      <c r="D25" s="578"/>
      <c r="E25" s="578"/>
      <c r="F25" s="578"/>
      <c r="G25" s="578"/>
      <c r="H25" s="578"/>
    </row>
    <row r="26" spans="1:8" ht="15" customHeight="1" x14ac:dyDescent="0.3">
      <c r="A26" s="469"/>
      <c r="B26" s="469"/>
      <c r="C26" s="469"/>
      <c r="D26" s="469"/>
      <c r="E26" s="469"/>
      <c r="F26" s="469"/>
      <c r="G26" s="469"/>
      <c r="H26" s="469"/>
    </row>
    <row r="27" spans="1:8" ht="12.75" customHeight="1" x14ac:dyDescent="0.3">
      <c r="A27" s="579" t="s">
        <v>353</v>
      </c>
      <c r="B27" s="579"/>
      <c r="C27" s="579"/>
      <c r="D27" s="579"/>
      <c r="E27" s="579"/>
      <c r="F27" s="579"/>
      <c r="G27" s="579"/>
      <c r="H27" s="579"/>
    </row>
    <row r="28" spans="1:8" x14ac:dyDescent="0.3">
      <c r="A28" s="579"/>
      <c r="B28" s="579"/>
      <c r="C28" s="579"/>
      <c r="D28" s="579"/>
      <c r="E28" s="579"/>
      <c r="F28" s="579"/>
      <c r="G28" s="579"/>
      <c r="H28" s="579"/>
    </row>
    <row r="29" spans="1:8" x14ac:dyDescent="0.3">
      <c r="A29" s="579"/>
      <c r="B29" s="579"/>
      <c r="C29" s="579"/>
      <c r="D29" s="579"/>
      <c r="E29" s="579"/>
      <c r="F29" s="579"/>
      <c r="G29" s="579"/>
      <c r="H29" s="579"/>
    </row>
    <row r="30" spans="1:8" x14ac:dyDescent="0.3">
      <c r="A30" s="579"/>
      <c r="B30" s="579"/>
      <c r="C30" s="579"/>
      <c r="D30" s="579"/>
      <c r="E30" s="579"/>
      <c r="F30" s="579"/>
      <c r="G30" s="579"/>
      <c r="H30" s="579"/>
    </row>
    <row r="31" spans="1:8" x14ac:dyDescent="0.3">
      <c r="A31" s="470"/>
      <c r="B31" s="470"/>
      <c r="C31" s="470"/>
      <c r="D31" s="470"/>
      <c r="E31" s="470"/>
      <c r="F31" s="470"/>
      <c r="G31" s="470"/>
      <c r="H31" s="470"/>
    </row>
    <row r="32" spans="1:8" x14ac:dyDescent="0.3">
      <c r="A32" s="470"/>
      <c r="B32" s="470"/>
      <c r="C32" s="470"/>
      <c r="D32" s="470"/>
      <c r="E32" s="470"/>
      <c r="F32" s="470"/>
      <c r="G32" s="470"/>
      <c r="H32" s="470"/>
    </row>
    <row r="33" spans="1:11" x14ac:dyDescent="0.3">
      <c r="A33" s="470"/>
      <c r="B33" s="470"/>
      <c r="C33" s="470"/>
      <c r="D33" s="470"/>
      <c r="E33" s="470"/>
      <c r="F33" s="470"/>
      <c r="G33" s="470"/>
      <c r="H33" s="470"/>
    </row>
    <row r="34" spans="1:11" x14ac:dyDescent="0.3">
      <c r="A34" s="471"/>
      <c r="B34" s="471"/>
      <c r="C34" s="471"/>
      <c r="D34" s="471"/>
      <c r="E34" s="471"/>
      <c r="F34" s="471"/>
      <c r="G34" s="471"/>
      <c r="H34" s="471"/>
    </row>
    <row r="35" spans="1:11" x14ac:dyDescent="0.3">
      <c r="A35" s="471"/>
      <c r="B35" s="471"/>
      <c r="C35" s="471"/>
      <c r="D35" s="471"/>
      <c r="E35" s="471"/>
      <c r="F35" s="471"/>
      <c r="G35" s="471"/>
      <c r="H35" s="471"/>
    </row>
    <row r="46" spans="1:11" x14ac:dyDescent="0.3">
      <c r="I46" s="446" t="s">
        <v>23</v>
      </c>
    </row>
    <row r="47" spans="1:11" x14ac:dyDescent="0.3">
      <c r="I47" s="492" t="s">
        <v>23</v>
      </c>
      <c r="J47" s="493" t="s">
        <v>23</v>
      </c>
      <c r="K47" s="494" t="s">
        <v>23</v>
      </c>
    </row>
    <row r="48" spans="1:11" x14ac:dyDescent="0.3">
      <c r="I48" s="492" t="s">
        <v>23</v>
      </c>
      <c r="J48" s="493" t="s">
        <v>23</v>
      </c>
      <c r="K48" s="494" t="s">
        <v>23</v>
      </c>
    </row>
    <row r="49" spans="9:11" x14ac:dyDescent="0.3">
      <c r="I49" s="492"/>
      <c r="J49" s="493"/>
      <c r="K49" s="494"/>
    </row>
    <row r="50" spans="9:11" x14ac:dyDescent="0.3">
      <c r="I50" s="492"/>
      <c r="J50" s="493"/>
      <c r="K50" s="494"/>
    </row>
    <row r="51" spans="9:11" x14ac:dyDescent="0.3">
      <c r="I51" s="492"/>
      <c r="J51" s="493"/>
      <c r="K51" s="494"/>
    </row>
    <row r="83" spans="1:1" ht="16" x14ac:dyDescent="0.3">
      <c r="A83" s="472" t="s">
        <v>354</v>
      </c>
    </row>
  </sheetData>
  <sheetProtection selectLockedCells="1" selectUnlockedCells="1"/>
  <mergeCells count="8">
    <mergeCell ref="A19:H25"/>
    <mergeCell ref="A27:H30"/>
    <mergeCell ref="A1:H1"/>
    <mergeCell ref="A2:H2"/>
    <mergeCell ref="A3:H3"/>
    <mergeCell ref="A5:A6"/>
    <mergeCell ref="B5:F5"/>
    <mergeCell ref="G5:H5"/>
  </mergeCells>
  <printOptions horizontalCentered="1"/>
  <pageMargins left="0.5" right="0.5" top="0.65" bottom="0.5" header="0.51180555555555596" footer="0.51180555555555596"/>
  <pageSetup orientation="landscape"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ublished="0">
    <pageSetUpPr fitToPage="1"/>
  </sheetPr>
  <dimension ref="A1:N22"/>
  <sheetViews>
    <sheetView zoomScale="90" zoomScaleNormal="90" zoomScaleSheetLayoutView="100" workbookViewId="0">
      <selection activeCell="G26" sqref="G26"/>
    </sheetView>
  </sheetViews>
  <sheetFormatPr defaultColWidth="9.08984375" defaultRowHeight="16.5" customHeight="1" x14ac:dyDescent="0.35"/>
  <cols>
    <col min="1" max="1" width="2.36328125" style="80" bestFit="1" customWidth="1"/>
    <col min="2" max="2" width="123.6328125" style="80" bestFit="1" customWidth="1"/>
    <col min="3" max="12" width="10.6328125" style="80" customWidth="1"/>
    <col min="13" max="13" width="16.6328125" style="80" customWidth="1"/>
    <col min="14" max="16384" width="9.08984375" style="80"/>
  </cols>
  <sheetData>
    <row r="1" spans="1:14" ht="16.5" customHeight="1" x14ac:dyDescent="0.35">
      <c r="A1" s="510" t="s">
        <v>9</v>
      </c>
      <c r="B1" s="510"/>
      <c r="C1" s="245"/>
      <c r="D1" s="245"/>
      <c r="E1" s="245"/>
      <c r="F1" s="245"/>
      <c r="G1" s="245"/>
      <c r="H1" s="245"/>
      <c r="I1" s="245"/>
      <c r="J1" s="245"/>
      <c r="K1" s="245"/>
      <c r="L1" s="245"/>
      <c r="M1" s="245"/>
      <c r="N1" s="245"/>
    </row>
    <row r="2" spans="1:14" ht="16.5" customHeight="1" x14ac:dyDescent="0.35">
      <c r="A2" s="150"/>
      <c r="B2" s="150"/>
      <c r="C2" s="150"/>
      <c r="D2" s="150"/>
      <c r="E2" s="150"/>
      <c r="F2" s="150"/>
      <c r="G2" s="150"/>
      <c r="H2" s="150"/>
      <c r="I2" s="150"/>
      <c r="J2" s="150"/>
      <c r="K2" s="150"/>
      <c r="L2" s="150"/>
      <c r="M2" s="150"/>
      <c r="N2" s="150"/>
    </row>
    <row r="3" spans="1:14" ht="16.5" customHeight="1" x14ac:dyDescent="0.35">
      <c r="A3" s="5">
        <v>1</v>
      </c>
      <c r="B3" s="9" t="s">
        <v>303</v>
      </c>
    </row>
    <row r="4" spans="1:14" ht="16.5" customHeight="1" x14ac:dyDescent="0.35">
      <c r="A4" s="5">
        <v>2</v>
      </c>
      <c r="B4" s="9" t="s">
        <v>304</v>
      </c>
    </row>
    <row r="5" spans="1:14" ht="16.5" customHeight="1" x14ac:dyDescent="0.35">
      <c r="A5" s="5">
        <v>3</v>
      </c>
      <c r="B5" s="9" t="s">
        <v>305</v>
      </c>
    </row>
    <row r="6" spans="1:14" ht="16.5" customHeight="1" x14ac:dyDescent="0.35">
      <c r="A6" s="5">
        <v>4</v>
      </c>
      <c r="B6" s="9" t="s">
        <v>306</v>
      </c>
    </row>
    <row r="7" spans="1:14" ht="16.5" customHeight="1" x14ac:dyDescent="0.35">
      <c r="A7" s="5">
        <v>5</v>
      </c>
      <c r="B7" s="9" t="s">
        <v>307</v>
      </c>
    </row>
    <row r="8" spans="1:14" ht="16.5" customHeight="1" x14ac:dyDescent="0.35">
      <c r="A8" s="5">
        <v>6</v>
      </c>
      <c r="B8" s="9" t="s">
        <v>318</v>
      </c>
    </row>
    <row r="9" spans="1:14" ht="16.5" customHeight="1" x14ac:dyDescent="0.35">
      <c r="A9" s="5">
        <v>7</v>
      </c>
      <c r="B9" s="9" t="s">
        <v>314</v>
      </c>
    </row>
    <row r="10" spans="1:14" ht="16.5" customHeight="1" x14ac:dyDescent="0.35">
      <c r="A10" s="5">
        <v>8</v>
      </c>
      <c r="B10" s="9" t="s">
        <v>308</v>
      </c>
    </row>
    <row r="11" spans="1:14" ht="16.5" customHeight="1" x14ac:dyDescent="0.35">
      <c r="A11" s="5">
        <v>9</v>
      </c>
      <c r="B11" s="9" t="s">
        <v>309</v>
      </c>
    </row>
    <row r="12" spans="1:14" ht="16.5" customHeight="1" x14ac:dyDescent="0.35">
      <c r="A12" s="5">
        <v>10</v>
      </c>
      <c r="B12" s="9" t="s">
        <v>310</v>
      </c>
    </row>
    <row r="13" spans="1:14" ht="16.5" customHeight="1" x14ac:dyDescent="0.35">
      <c r="A13" s="5">
        <v>11</v>
      </c>
      <c r="B13" s="9" t="s">
        <v>315</v>
      </c>
    </row>
    <row r="14" spans="1:14" ht="16.5" customHeight="1" x14ac:dyDescent="0.35">
      <c r="A14" s="5">
        <v>12</v>
      </c>
      <c r="B14" s="9" t="s">
        <v>311</v>
      </c>
    </row>
    <row r="15" spans="1:14" ht="16.5" customHeight="1" x14ac:dyDescent="0.35">
      <c r="A15" s="5">
        <v>13</v>
      </c>
      <c r="B15" s="9" t="s">
        <v>312</v>
      </c>
    </row>
    <row r="16" spans="1:14" ht="16.5" customHeight="1" x14ac:dyDescent="0.35">
      <c r="A16" s="5">
        <v>14</v>
      </c>
      <c r="B16" s="9" t="s">
        <v>313</v>
      </c>
    </row>
    <row r="17" spans="1:13" ht="16.5" customHeight="1" x14ac:dyDescent="0.35">
      <c r="A17" s="5">
        <v>15</v>
      </c>
      <c r="B17" s="9" t="s">
        <v>316</v>
      </c>
    </row>
    <row r="18" spans="1:13" ht="16.5" customHeight="1" x14ac:dyDescent="0.35">
      <c r="A18" s="6"/>
      <c r="B18" s="9" t="s">
        <v>10</v>
      </c>
    </row>
    <row r="19" spans="1:13" ht="16.5" customHeight="1" x14ac:dyDescent="0.35">
      <c r="A19" s="5">
        <v>16</v>
      </c>
      <c r="B19" s="9" t="s">
        <v>11</v>
      </c>
    </row>
    <row r="20" spans="1:13" ht="16.5" customHeight="1" x14ac:dyDescent="0.35">
      <c r="A20" s="5">
        <v>17</v>
      </c>
      <c r="B20" s="9" t="s">
        <v>317</v>
      </c>
    </row>
    <row r="21" spans="1:13" ht="16.5" customHeight="1" x14ac:dyDescent="0.35">
      <c r="A21" s="509" t="s">
        <v>169</v>
      </c>
      <c r="B21" s="509"/>
      <c r="C21" s="150"/>
      <c r="D21" s="150"/>
      <c r="E21" s="150"/>
      <c r="F21" s="150"/>
      <c r="G21" s="150"/>
      <c r="H21" s="150"/>
      <c r="I21" s="150"/>
      <c r="J21" s="150"/>
      <c r="K21" s="150"/>
      <c r="L21" s="150"/>
      <c r="M21" s="150"/>
    </row>
    <row r="22" spans="1:13" ht="16.5" customHeight="1" x14ac:dyDescent="0.35">
      <c r="A22" s="509" t="s">
        <v>363</v>
      </c>
      <c r="B22" s="509"/>
      <c r="C22" s="150"/>
      <c r="D22" s="150"/>
      <c r="E22" s="150"/>
      <c r="F22" s="150"/>
      <c r="G22" s="150"/>
      <c r="H22" s="150"/>
      <c r="I22" s="150"/>
      <c r="J22" s="150"/>
      <c r="K22" s="150"/>
      <c r="L22" s="150"/>
      <c r="M22" s="150"/>
    </row>
  </sheetData>
  <mergeCells count="3">
    <mergeCell ref="A21:B21"/>
    <mergeCell ref="A22:B22"/>
    <mergeCell ref="A1:B1"/>
  </mergeCells>
  <printOptions horizontalCentered="1"/>
  <pageMargins left="0.5" right="0.5" top="0.65" bottom="0.5" header="0.51180555555555596" footer="0.51180555555555596"/>
  <pageSetup scale="97" orientation="landscape"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39"/>
  <sheetViews>
    <sheetView topLeftCell="F10" zoomScale="90" zoomScaleNormal="90" zoomScaleSheetLayoutView="100" workbookViewId="0">
      <selection activeCell="M18" sqref="M18"/>
    </sheetView>
  </sheetViews>
  <sheetFormatPr defaultColWidth="16.6328125" defaultRowHeight="16.5" customHeight="1" x14ac:dyDescent="0.35"/>
  <cols>
    <col min="1" max="1" width="22.08984375" style="80" customWidth="1"/>
    <col min="2" max="2" width="32.6328125" style="80" bestFit="1" customWidth="1"/>
    <col min="3" max="12" width="10.08984375" style="80" customWidth="1"/>
    <col min="13" max="16384" width="16.6328125" style="80"/>
  </cols>
  <sheetData>
    <row r="1" spans="1:13" ht="16.5" customHeight="1" x14ac:dyDescent="0.35">
      <c r="A1" s="515" t="s">
        <v>12</v>
      </c>
      <c r="B1" s="515"/>
      <c r="C1" s="515"/>
      <c r="D1" s="515"/>
      <c r="E1" s="515"/>
      <c r="F1" s="515"/>
      <c r="G1" s="515"/>
      <c r="H1" s="515"/>
      <c r="I1" s="515"/>
      <c r="J1" s="515"/>
      <c r="K1" s="515"/>
      <c r="L1" s="515"/>
    </row>
    <row r="2" spans="1:13" ht="16.5" customHeight="1" x14ac:dyDescent="0.35">
      <c r="A2" s="515" t="s">
        <v>361</v>
      </c>
      <c r="B2" s="515"/>
      <c r="C2" s="515"/>
      <c r="D2" s="515"/>
      <c r="E2" s="515"/>
      <c r="F2" s="515"/>
      <c r="G2" s="515"/>
      <c r="H2" s="515"/>
      <c r="I2" s="515"/>
      <c r="J2" s="515"/>
      <c r="K2" s="515"/>
      <c r="L2" s="515"/>
    </row>
    <row r="3" spans="1:13" ht="16.5" customHeight="1" x14ac:dyDescent="0.35">
      <c r="A3" s="515" t="s">
        <v>1</v>
      </c>
      <c r="B3" s="515"/>
      <c r="C3" s="515"/>
      <c r="D3" s="515"/>
      <c r="E3" s="515"/>
      <c r="F3" s="515"/>
      <c r="G3" s="515"/>
      <c r="H3" s="515"/>
      <c r="I3" s="515"/>
      <c r="J3" s="515"/>
      <c r="K3" s="515"/>
      <c r="L3" s="515"/>
    </row>
    <row r="4" spans="1:13" ht="16.5" customHeight="1" thickBot="1" x14ac:dyDescent="0.4">
      <c r="A4" s="513"/>
      <c r="B4" s="513"/>
      <c r="C4" s="513"/>
      <c r="D4" s="513"/>
      <c r="E4" s="513"/>
      <c r="F4" s="513"/>
      <c r="G4" s="513"/>
      <c r="H4" s="513"/>
      <c r="I4" s="513"/>
      <c r="J4" s="513"/>
      <c r="K4" s="513"/>
    </row>
    <row r="5" spans="1:13" ht="16.5" customHeight="1" thickBot="1" x14ac:dyDescent="0.4">
      <c r="A5" s="189"/>
      <c r="B5" s="190"/>
      <c r="C5" s="191">
        <v>2013</v>
      </c>
      <c r="D5" s="192">
        <v>2014</v>
      </c>
      <c r="E5" s="193">
        <v>2015</v>
      </c>
      <c r="F5" s="193">
        <v>2016</v>
      </c>
      <c r="G5" s="193">
        <v>2017</v>
      </c>
      <c r="H5" s="193">
        <v>2018</v>
      </c>
      <c r="I5" s="194">
        <v>2019</v>
      </c>
      <c r="J5" s="194">
        <v>2020</v>
      </c>
      <c r="K5" s="194">
        <v>2021</v>
      </c>
      <c r="L5" s="195">
        <v>2022</v>
      </c>
    </row>
    <row r="6" spans="1:13" ht="16.5" customHeight="1" thickBot="1" x14ac:dyDescent="0.4">
      <c r="A6" s="514" t="s">
        <v>225</v>
      </c>
      <c r="B6" s="150" t="s">
        <v>226</v>
      </c>
      <c r="C6" s="196">
        <v>39101</v>
      </c>
      <c r="D6" s="197">
        <v>37983</v>
      </c>
      <c r="E6" s="198">
        <v>38976</v>
      </c>
      <c r="F6" s="198">
        <v>36180</v>
      </c>
      <c r="G6" s="198">
        <v>35501</v>
      </c>
      <c r="H6" s="198">
        <v>32701</v>
      </c>
      <c r="I6" s="198">
        <v>31224</v>
      </c>
      <c r="J6" s="198">
        <v>26122</v>
      </c>
      <c r="K6" s="198">
        <v>24783</v>
      </c>
      <c r="L6" s="199">
        <v>25370</v>
      </c>
      <c r="M6" s="495"/>
    </row>
    <row r="7" spans="1:13" ht="16.5" customHeight="1" thickBot="1" x14ac:dyDescent="0.4">
      <c r="A7" s="511"/>
      <c r="B7" s="150" t="s">
        <v>227</v>
      </c>
      <c r="C7" s="200">
        <v>5384</v>
      </c>
      <c r="D7" s="201">
        <v>5339</v>
      </c>
      <c r="E7" s="202">
        <v>5025</v>
      </c>
      <c r="F7" s="202">
        <v>4601</v>
      </c>
      <c r="G7" s="202">
        <v>3463</v>
      </c>
      <c r="H7" s="202">
        <v>3403</v>
      </c>
      <c r="I7" s="202">
        <v>3564</v>
      </c>
      <c r="J7" s="202">
        <v>4588</v>
      </c>
      <c r="K7" s="202">
        <v>5327</v>
      </c>
      <c r="L7" s="203">
        <v>5224</v>
      </c>
      <c r="M7" s="495"/>
    </row>
    <row r="8" spans="1:13" ht="16.5" customHeight="1" thickBot="1" x14ac:dyDescent="0.4">
      <c r="A8" s="511"/>
      <c r="B8" s="150" t="s">
        <v>228</v>
      </c>
      <c r="C8" s="200">
        <v>10911</v>
      </c>
      <c r="D8" s="201">
        <v>10485</v>
      </c>
      <c r="E8" s="202">
        <v>9955</v>
      </c>
      <c r="F8" s="202">
        <v>9714</v>
      </c>
      <c r="G8" s="202">
        <v>8519</v>
      </c>
      <c r="H8" s="202">
        <v>7775</v>
      </c>
      <c r="I8" s="202">
        <v>6899</v>
      </c>
      <c r="J8" s="202">
        <v>6642</v>
      </c>
      <c r="K8" s="202">
        <v>6152</v>
      </c>
      <c r="L8" s="203">
        <v>5782</v>
      </c>
      <c r="M8" s="495"/>
    </row>
    <row r="9" spans="1:13" ht="16.5" customHeight="1" thickBot="1" x14ac:dyDescent="0.4">
      <c r="A9" s="511"/>
      <c r="B9" s="204" t="s">
        <v>13</v>
      </c>
      <c r="C9" s="205">
        <v>55396</v>
      </c>
      <c r="D9" s="206">
        <v>53807</v>
      </c>
      <c r="E9" s="207">
        <v>53955</v>
      </c>
      <c r="F9" s="207">
        <v>50496</v>
      </c>
      <c r="G9" s="207">
        <v>47484</v>
      </c>
      <c r="H9" s="207">
        <v>43879</v>
      </c>
      <c r="I9" s="207">
        <v>41687</v>
      </c>
      <c r="J9" s="207">
        <v>37352</v>
      </c>
      <c r="K9" s="207">
        <v>36261</v>
      </c>
      <c r="L9" s="208">
        <v>36376</v>
      </c>
      <c r="M9" s="495"/>
    </row>
    <row r="10" spans="1:13" ht="16.5" customHeight="1" thickBot="1" x14ac:dyDescent="0.4">
      <c r="A10" s="511"/>
      <c r="B10" s="209" t="s">
        <v>229</v>
      </c>
      <c r="C10" s="210">
        <v>17236</v>
      </c>
      <c r="D10" s="211">
        <v>16174</v>
      </c>
      <c r="E10" s="212">
        <v>15775</v>
      </c>
      <c r="F10" s="212">
        <v>13749</v>
      </c>
      <c r="G10" s="212">
        <v>13095</v>
      </c>
      <c r="H10" s="212">
        <v>11737</v>
      </c>
      <c r="I10" s="212">
        <v>11481</v>
      </c>
      <c r="J10" s="212">
        <v>11443</v>
      </c>
      <c r="K10" s="212">
        <v>12556</v>
      </c>
      <c r="L10" s="213">
        <v>13495</v>
      </c>
      <c r="M10" s="495"/>
    </row>
    <row r="11" spans="1:13" ht="16.5" customHeight="1" thickBot="1" x14ac:dyDescent="0.4">
      <c r="A11" s="511"/>
      <c r="B11" s="214" t="s">
        <v>230</v>
      </c>
      <c r="C11" s="215">
        <v>38160</v>
      </c>
      <c r="D11" s="216">
        <v>37633</v>
      </c>
      <c r="E11" s="217">
        <v>38180</v>
      </c>
      <c r="F11" s="217">
        <v>36747</v>
      </c>
      <c r="G11" s="217">
        <v>34389</v>
      </c>
      <c r="H11" s="217">
        <v>32142</v>
      </c>
      <c r="I11" s="217">
        <v>30206</v>
      </c>
      <c r="J11" s="217">
        <v>25909</v>
      </c>
      <c r="K11" s="217">
        <v>23705</v>
      </c>
      <c r="L11" s="203">
        <v>22881</v>
      </c>
      <c r="M11" s="495"/>
    </row>
    <row r="12" spans="1:13" ht="16.5" customHeight="1" thickBot="1" x14ac:dyDescent="0.4">
      <c r="A12" s="511"/>
      <c r="B12" s="219" t="s">
        <v>14</v>
      </c>
      <c r="C12" s="220">
        <v>69</v>
      </c>
      <c r="D12" s="221">
        <v>70</v>
      </c>
      <c r="E12" s="221">
        <v>71</v>
      </c>
      <c r="F12" s="221">
        <v>73</v>
      </c>
      <c r="G12" s="221">
        <v>72</v>
      </c>
      <c r="H12" s="221">
        <v>73</v>
      </c>
      <c r="I12" s="221">
        <v>72</v>
      </c>
      <c r="J12" s="221">
        <v>69</v>
      </c>
      <c r="K12" s="221">
        <v>65</v>
      </c>
      <c r="L12" s="222">
        <v>63</v>
      </c>
      <c r="M12" s="495"/>
    </row>
    <row r="13" spans="1:13" ht="16.5" customHeight="1" thickBot="1" x14ac:dyDescent="0.4">
      <c r="A13" s="511" t="s">
        <v>15</v>
      </c>
      <c r="B13" s="223" t="s">
        <v>231</v>
      </c>
      <c r="C13" s="224">
        <v>54004</v>
      </c>
      <c r="D13" s="225">
        <v>52986</v>
      </c>
      <c r="E13" s="226">
        <v>51519</v>
      </c>
      <c r="F13" s="226">
        <v>50982</v>
      </c>
      <c r="G13" s="226">
        <v>48071</v>
      </c>
      <c r="H13" s="226">
        <v>44347</v>
      </c>
      <c r="I13" s="226">
        <v>41740</v>
      </c>
      <c r="J13" s="226">
        <v>39454</v>
      </c>
      <c r="K13" s="226">
        <v>37064</v>
      </c>
      <c r="L13" s="227">
        <v>34537</v>
      </c>
      <c r="M13" s="495"/>
    </row>
    <row r="14" spans="1:13" ht="16.5" customHeight="1" thickBot="1" x14ac:dyDescent="0.4">
      <c r="A14" s="511"/>
      <c r="B14" s="150" t="s">
        <v>232</v>
      </c>
      <c r="C14" s="200">
        <v>92776</v>
      </c>
      <c r="D14" s="201">
        <v>81657</v>
      </c>
      <c r="E14" s="202">
        <v>70238</v>
      </c>
      <c r="F14" s="202">
        <v>61035</v>
      </c>
      <c r="G14" s="202">
        <v>53489</v>
      </c>
      <c r="H14" s="202">
        <v>49487</v>
      </c>
      <c r="I14" s="202">
        <v>36067</v>
      </c>
      <c r="J14" s="202">
        <v>28790</v>
      </c>
      <c r="K14" s="202">
        <v>23362</v>
      </c>
      <c r="L14" s="203">
        <v>23616</v>
      </c>
      <c r="M14" s="495"/>
    </row>
    <row r="15" spans="1:13" ht="16.5" customHeight="1" thickBot="1" x14ac:dyDescent="0.4">
      <c r="A15" s="511"/>
      <c r="B15" s="150" t="s">
        <v>233</v>
      </c>
      <c r="C15" s="200">
        <v>31927</v>
      </c>
      <c r="D15" s="201">
        <v>30966</v>
      </c>
      <c r="E15" s="202">
        <v>29723</v>
      </c>
      <c r="F15" s="202">
        <v>26628</v>
      </c>
      <c r="G15" s="202">
        <v>25556</v>
      </c>
      <c r="H15" s="202">
        <v>24110</v>
      </c>
      <c r="I15" s="202">
        <v>22506</v>
      </c>
      <c r="J15" s="202">
        <v>19333</v>
      </c>
      <c r="K15" s="202">
        <v>16999</v>
      </c>
      <c r="L15" s="203">
        <v>15661</v>
      </c>
      <c r="M15" s="495"/>
    </row>
    <row r="16" spans="1:13" ht="16.5" customHeight="1" thickBot="1" x14ac:dyDescent="0.4">
      <c r="A16" s="511"/>
      <c r="B16" s="150" t="s">
        <v>234</v>
      </c>
      <c r="C16" s="200">
        <v>8986</v>
      </c>
      <c r="D16" s="201">
        <v>9083</v>
      </c>
      <c r="E16" s="202">
        <v>9041</v>
      </c>
      <c r="F16" s="202">
        <v>9135</v>
      </c>
      <c r="G16" s="202">
        <v>8319</v>
      </c>
      <c r="H16" s="202">
        <v>8438</v>
      </c>
      <c r="I16" s="202">
        <v>8447</v>
      </c>
      <c r="J16" s="202">
        <v>8059</v>
      </c>
      <c r="K16" s="202">
        <v>9126</v>
      </c>
      <c r="L16" s="203">
        <v>7796</v>
      </c>
      <c r="M16" s="495"/>
    </row>
    <row r="17" spans="1:21" ht="16.5" customHeight="1" thickBot="1" x14ac:dyDescent="0.4">
      <c r="A17" s="511"/>
      <c r="B17" s="204" t="s">
        <v>16</v>
      </c>
      <c r="C17" s="205">
        <v>187693</v>
      </c>
      <c r="D17" s="206">
        <v>174692</v>
      </c>
      <c r="E17" s="207">
        <v>160522</v>
      </c>
      <c r="F17" s="207">
        <v>147780</v>
      </c>
      <c r="G17" s="207">
        <v>135435</v>
      </c>
      <c r="H17" s="207">
        <v>126383</v>
      </c>
      <c r="I17" s="207">
        <v>108760</v>
      </c>
      <c r="J17" s="207">
        <v>95637</v>
      </c>
      <c r="K17" s="207">
        <v>86551</v>
      </c>
      <c r="L17" s="208">
        <v>81609</v>
      </c>
      <c r="M17" s="495"/>
    </row>
    <row r="18" spans="1:21" ht="16.5" customHeight="1" thickBot="1" x14ac:dyDescent="0.4">
      <c r="A18" s="511"/>
      <c r="B18" s="209" t="s">
        <v>235</v>
      </c>
      <c r="C18" s="210">
        <v>119294</v>
      </c>
      <c r="D18" s="211">
        <v>107847</v>
      </c>
      <c r="E18" s="212">
        <v>96592</v>
      </c>
      <c r="F18" s="212">
        <v>87598</v>
      </c>
      <c r="G18" s="212">
        <v>79702</v>
      </c>
      <c r="H18" s="212">
        <v>73284</v>
      </c>
      <c r="I18" s="212">
        <v>61296</v>
      </c>
      <c r="J18" s="212">
        <v>52400</v>
      </c>
      <c r="K18" s="212">
        <v>47113</v>
      </c>
      <c r="L18" s="213">
        <v>45080</v>
      </c>
      <c r="M18" s="495"/>
    </row>
    <row r="19" spans="1:21" ht="16.5" customHeight="1" thickBot="1" x14ac:dyDescent="0.4">
      <c r="A19" s="511"/>
      <c r="B19" s="214" t="s">
        <v>236</v>
      </c>
      <c r="C19" s="215">
        <v>68399</v>
      </c>
      <c r="D19" s="216">
        <v>66846</v>
      </c>
      <c r="E19" s="217">
        <v>63930</v>
      </c>
      <c r="F19" s="217">
        <v>60181</v>
      </c>
      <c r="G19" s="217">
        <v>55733</v>
      </c>
      <c r="H19" s="217">
        <v>53098</v>
      </c>
      <c r="I19" s="217">
        <v>47464</v>
      </c>
      <c r="J19" s="217">
        <v>43236</v>
      </c>
      <c r="K19" s="217">
        <v>39438</v>
      </c>
      <c r="L19" s="203">
        <v>36529</v>
      </c>
      <c r="M19" s="495"/>
    </row>
    <row r="20" spans="1:21" ht="16.5" customHeight="1" thickBot="1" x14ac:dyDescent="0.4">
      <c r="A20" s="511"/>
      <c r="B20" s="219" t="s">
        <v>14</v>
      </c>
      <c r="C20" s="220">
        <v>36</v>
      </c>
      <c r="D20" s="221">
        <v>38</v>
      </c>
      <c r="E20" s="221">
        <v>40</v>
      </c>
      <c r="F20" s="221">
        <v>41</v>
      </c>
      <c r="G20" s="221">
        <v>41</v>
      </c>
      <c r="H20" s="221">
        <v>42</v>
      </c>
      <c r="I20" s="221">
        <v>44</v>
      </c>
      <c r="J20" s="221">
        <v>45</v>
      </c>
      <c r="K20" s="221">
        <v>46</v>
      </c>
      <c r="L20" s="222">
        <v>45</v>
      </c>
      <c r="M20" s="495"/>
      <c r="N20" s="218"/>
      <c r="O20" s="218"/>
      <c r="P20" s="218"/>
      <c r="Q20" s="218"/>
      <c r="R20" s="218"/>
      <c r="S20" s="218"/>
    </row>
    <row r="21" spans="1:21" ht="16.5" customHeight="1" thickBot="1" x14ac:dyDescent="0.4">
      <c r="A21" s="511" t="s">
        <v>17</v>
      </c>
      <c r="B21" s="223" t="s">
        <v>237</v>
      </c>
      <c r="C21" s="196">
        <v>93105</v>
      </c>
      <c r="D21" s="197">
        <v>90969</v>
      </c>
      <c r="E21" s="198">
        <v>90495</v>
      </c>
      <c r="F21" s="198">
        <v>87162</v>
      </c>
      <c r="G21" s="198">
        <v>83572</v>
      </c>
      <c r="H21" s="198">
        <v>77048</v>
      </c>
      <c r="I21" s="198">
        <v>72964</v>
      </c>
      <c r="J21" s="198">
        <v>65576</v>
      </c>
      <c r="K21" s="198">
        <v>61847</v>
      </c>
      <c r="L21" s="199">
        <v>59907</v>
      </c>
      <c r="M21" s="495"/>
    </row>
    <row r="22" spans="1:21" ht="16.5" customHeight="1" thickBot="1" x14ac:dyDescent="0.4">
      <c r="A22" s="511"/>
      <c r="B22" s="150" t="s">
        <v>18</v>
      </c>
      <c r="C22" s="200">
        <v>98160</v>
      </c>
      <c r="D22" s="201">
        <v>86996</v>
      </c>
      <c r="E22" s="202">
        <v>75262</v>
      </c>
      <c r="F22" s="202">
        <v>65636</v>
      </c>
      <c r="G22" s="202">
        <v>56952</v>
      </c>
      <c r="H22" s="202">
        <v>52890</v>
      </c>
      <c r="I22" s="202">
        <v>39631</v>
      </c>
      <c r="J22" s="202">
        <v>33379</v>
      </c>
      <c r="K22" s="202">
        <v>28688</v>
      </c>
      <c r="L22" s="203">
        <v>28840</v>
      </c>
      <c r="M22" s="495"/>
    </row>
    <row r="23" spans="1:21" ht="16.5" customHeight="1" thickBot="1" x14ac:dyDescent="0.4">
      <c r="A23" s="511"/>
      <c r="B23" s="150" t="s">
        <v>19</v>
      </c>
      <c r="C23" s="200">
        <v>42837</v>
      </c>
      <c r="D23" s="201">
        <v>41450</v>
      </c>
      <c r="E23" s="202">
        <v>39678</v>
      </c>
      <c r="F23" s="202">
        <v>36342</v>
      </c>
      <c r="G23" s="202">
        <v>34075</v>
      </c>
      <c r="H23" s="202">
        <v>31885</v>
      </c>
      <c r="I23" s="202">
        <v>29405</v>
      </c>
      <c r="J23" s="202">
        <v>25975</v>
      </c>
      <c r="K23" s="202">
        <v>23151</v>
      </c>
      <c r="L23" s="203">
        <v>21443</v>
      </c>
      <c r="M23" s="495"/>
    </row>
    <row r="24" spans="1:21" ht="16.5" customHeight="1" thickBot="1" x14ac:dyDescent="0.4">
      <c r="A24" s="511"/>
      <c r="B24" s="150" t="s">
        <v>234</v>
      </c>
      <c r="C24" s="200">
        <v>8986</v>
      </c>
      <c r="D24" s="201">
        <v>9083</v>
      </c>
      <c r="E24" s="202">
        <v>9041</v>
      </c>
      <c r="F24" s="202">
        <v>9135</v>
      </c>
      <c r="G24" s="202">
        <v>8319</v>
      </c>
      <c r="H24" s="202">
        <v>8438</v>
      </c>
      <c r="I24" s="202">
        <v>8447</v>
      </c>
      <c r="J24" s="202">
        <v>8059</v>
      </c>
      <c r="K24" s="202">
        <v>9126</v>
      </c>
      <c r="L24" s="203">
        <v>7796</v>
      </c>
      <c r="M24" s="495"/>
    </row>
    <row r="25" spans="1:21" ht="16.5" customHeight="1" thickBot="1" x14ac:dyDescent="0.4">
      <c r="A25" s="511"/>
      <c r="B25" s="204" t="s">
        <v>20</v>
      </c>
      <c r="C25" s="205">
        <v>243088</v>
      </c>
      <c r="D25" s="206">
        <v>228499</v>
      </c>
      <c r="E25" s="207">
        <v>214477</v>
      </c>
      <c r="F25" s="207">
        <v>198276</v>
      </c>
      <c r="G25" s="207">
        <v>182918</v>
      </c>
      <c r="H25" s="207">
        <v>170262</v>
      </c>
      <c r="I25" s="207">
        <v>150447</v>
      </c>
      <c r="J25" s="207">
        <v>132989</v>
      </c>
      <c r="K25" s="207">
        <v>122812</v>
      </c>
      <c r="L25" s="208">
        <v>117985</v>
      </c>
      <c r="M25" s="495"/>
    </row>
    <row r="26" spans="1:21" ht="16.5" customHeight="1" thickBot="1" x14ac:dyDescent="0.4">
      <c r="A26" s="511"/>
      <c r="B26" s="209" t="s">
        <v>21</v>
      </c>
      <c r="C26" s="210">
        <v>136530</v>
      </c>
      <c r="D26" s="211">
        <v>124021</v>
      </c>
      <c r="E26" s="212">
        <v>112367</v>
      </c>
      <c r="F26" s="212">
        <v>101347</v>
      </c>
      <c r="G26" s="212">
        <v>92797</v>
      </c>
      <c r="H26" s="212">
        <v>85022</v>
      </c>
      <c r="I26" s="212">
        <v>72777</v>
      </c>
      <c r="J26" s="212">
        <v>63843</v>
      </c>
      <c r="K26" s="212">
        <v>59669</v>
      </c>
      <c r="L26" s="213">
        <v>58575</v>
      </c>
      <c r="M26" s="495"/>
    </row>
    <row r="27" spans="1:21" ht="16.5" customHeight="1" thickBot="1" x14ac:dyDescent="0.4">
      <c r="A27" s="511"/>
      <c r="B27" s="214" t="s">
        <v>238</v>
      </c>
      <c r="C27" s="200">
        <v>106559</v>
      </c>
      <c r="D27" s="201">
        <v>104479</v>
      </c>
      <c r="E27" s="202">
        <v>102110</v>
      </c>
      <c r="F27" s="202">
        <v>96929</v>
      </c>
      <c r="G27" s="202">
        <v>90121</v>
      </c>
      <c r="H27" s="202">
        <v>85240</v>
      </c>
      <c r="I27" s="202">
        <v>77670</v>
      </c>
      <c r="J27" s="202">
        <v>69146</v>
      </c>
      <c r="K27" s="202">
        <v>63143</v>
      </c>
      <c r="L27" s="203">
        <v>59410</v>
      </c>
      <c r="M27" s="495"/>
    </row>
    <row r="28" spans="1:21" ht="16.5" customHeight="1" thickBot="1" x14ac:dyDescent="0.4">
      <c r="A28" s="512"/>
      <c r="B28" s="228" t="s">
        <v>14</v>
      </c>
      <c r="C28" s="220">
        <v>44</v>
      </c>
      <c r="D28" s="221">
        <v>46</v>
      </c>
      <c r="E28" s="221">
        <v>48</v>
      </c>
      <c r="F28" s="221">
        <v>49</v>
      </c>
      <c r="G28" s="221">
        <v>49</v>
      </c>
      <c r="H28" s="221">
        <v>50</v>
      </c>
      <c r="I28" s="221">
        <v>52</v>
      </c>
      <c r="J28" s="221">
        <v>52</v>
      </c>
      <c r="K28" s="221">
        <v>51</v>
      </c>
      <c r="L28" s="222">
        <v>50</v>
      </c>
      <c r="M28" s="495"/>
      <c r="N28" s="218"/>
      <c r="O28" s="218"/>
      <c r="P28" s="218"/>
      <c r="Q28" s="218"/>
      <c r="R28" s="218"/>
      <c r="S28" s="218"/>
      <c r="T28" s="229"/>
      <c r="U28" s="230"/>
    </row>
    <row r="29" spans="1:21" ht="16.5" customHeight="1" thickBot="1" x14ac:dyDescent="0.4">
      <c r="A29" s="189" t="s">
        <v>22</v>
      </c>
      <c r="B29" s="231"/>
      <c r="C29" s="232">
        <v>251892</v>
      </c>
      <c r="D29" s="233">
        <v>268804</v>
      </c>
      <c r="E29" s="234">
        <v>301121</v>
      </c>
      <c r="F29" s="234">
        <v>311404</v>
      </c>
      <c r="G29" s="234">
        <v>321597</v>
      </c>
      <c r="H29" s="234">
        <v>337212</v>
      </c>
      <c r="I29" s="234">
        <v>361245</v>
      </c>
      <c r="J29" s="234">
        <v>379509</v>
      </c>
      <c r="K29" s="234">
        <v>422670</v>
      </c>
      <c r="L29" s="235">
        <v>443356</v>
      </c>
      <c r="M29" s="495"/>
    </row>
    <row r="30" spans="1:21" ht="16.5" customHeight="1" thickBot="1" x14ac:dyDescent="0.4">
      <c r="A30" s="189" t="s">
        <v>8</v>
      </c>
      <c r="B30" s="190"/>
      <c r="C30" s="236">
        <v>494981</v>
      </c>
      <c r="D30" s="237">
        <v>497303</v>
      </c>
      <c r="E30" s="238">
        <v>515598</v>
      </c>
      <c r="F30" s="238">
        <v>509679</v>
      </c>
      <c r="G30" s="238">
        <v>504516</v>
      </c>
      <c r="H30" s="238">
        <v>507474</v>
      </c>
      <c r="I30" s="238">
        <v>511692</v>
      </c>
      <c r="J30" s="239">
        <v>512497</v>
      </c>
      <c r="K30" s="239">
        <v>545482</v>
      </c>
      <c r="L30" s="240">
        <v>561341</v>
      </c>
      <c r="M30" s="495"/>
    </row>
    <row r="31" spans="1:21" ht="16.5" customHeight="1" x14ac:dyDescent="0.35">
      <c r="D31" s="241"/>
      <c r="E31" s="241"/>
      <c r="F31" s="241"/>
      <c r="G31" s="241"/>
      <c r="H31" s="241"/>
      <c r="I31" s="241"/>
      <c r="J31" s="241"/>
      <c r="K31" s="241"/>
    </row>
    <row r="32" spans="1:21" ht="16.5" customHeight="1" x14ac:dyDescent="0.35">
      <c r="C32" s="19"/>
      <c r="D32" s="19"/>
      <c r="E32" s="19"/>
      <c r="F32" s="19"/>
      <c r="G32" s="19" t="s">
        <v>23</v>
      </c>
      <c r="H32" s="19" t="s">
        <v>23</v>
      </c>
    </row>
    <row r="33" spans="4:11" ht="16.5" customHeight="1" x14ac:dyDescent="0.35">
      <c r="D33" s="19"/>
      <c r="E33" s="19"/>
      <c r="F33" s="19"/>
      <c r="G33" s="19"/>
      <c r="H33" s="19"/>
      <c r="I33" s="19"/>
      <c r="J33" s="19"/>
      <c r="K33" s="19"/>
    </row>
    <row r="34" spans="4:11" ht="16.5" customHeight="1" x14ac:dyDescent="0.35">
      <c r="D34" s="241"/>
      <c r="E34" s="241"/>
      <c r="F34" s="241"/>
      <c r="G34" s="241"/>
      <c r="H34" s="241"/>
      <c r="I34" s="242"/>
      <c r="J34" s="241"/>
      <c r="K34" s="241"/>
    </row>
    <row r="35" spans="4:11" ht="16.5" customHeight="1" x14ac:dyDescent="0.35">
      <c r="D35" s="19"/>
      <c r="E35" s="19"/>
      <c r="F35" s="19"/>
      <c r="G35" s="19"/>
      <c r="H35" s="19"/>
      <c r="I35" s="19"/>
      <c r="J35" s="19" t="s">
        <v>23</v>
      </c>
      <c r="K35" s="19" t="s">
        <v>23</v>
      </c>
    </row>
    <row r="36" spans="4:11" ht="16.5" customHeight="1" x14ac:dyDescent="0.35">
      <c r="D36" s="241"/>
      <c r="E36" s="241"/>
      <c r="F36" s="241"/>
      <c r="G36" s="241"/>
      <c r="H36" s="241"/>
      <c r="I36" s="241"/>
      <c r="J36" s="241"/>
      <c r="K36" s="241"/>
    </row>
    <row r="37" spans="4:11" ht="16.5" customHeight="1" x14ac:dyDescent="0.35">
      <c r="D37" s="241"/>
      <c r="E37" s="241"/>
      <c r="F37" s="241"/>
      <c r="G37" s="241"/>
      <c r="H37" s="241"/>
      <c r="I37" s="241"/>
      <c r="J37" s="241"/>
      <c r="K37" s="241"/>
    </row>
    <row r="39" spans="4:11" ht="16.5" customHeight="1" x14ac:dyDescent="0.35">
      <c r="D39" s="241"/>
      <c r="E39" s="241"/>
      <c r="F39" s="241"/>
      <c r="G39" s="241"/>
      <c r="H39" s="241"/>
      <c r="I39" s="241"/>
      <c r="J39" s="241"/>
      <c r="K39" s="241"/>
    </row>
  </sheetData>
  <mergeCells count="7">
    <mergeCell ref="A13:A20"/>
    <mergeCell ref="A21:A28"/>
    <mergeCell ref="A4:K4"/>
    <mergeCell ref="A6:A12"/>
    <mergeCell ref="A1:L1"/>
    <mergeCell ref="A2:L2"/>
    <mergeCell ref="A3:L3"/>
  </mergeCells>
  <printOptions horizontalCentered="1"/>
  <pageMargins left="0.5" right="0.5" top="0.65" bottom="0.5" header="0.51180555555555596" footer="0.51180555555555596"/>
  <pageSetup scale="81" orientation="landscape"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ublished="0">
    <pageSetUpPr fitToPage="1"/>
  </sheetPr>
  <dimension ref="A1:N19"/>
  <sheetViews>
    <sheetView zoomScale="80" zoomScaleNormal="80" zoomScaleSheetLayoutView="100" workbookViewId="0">
      <selection activeCell="G26" sqref="G26"/>
    </sheetView>
  </sheetViews>
  <sheetFormatPr defaultColWidth="5.6328125" defaultRowHeight="13" x14ac:dyDescent="0.35"/>
  <cols>
    <col min="1" max="1" width="5.6328125" style="3"/>
    <col min="2" max="2" width="138.36328125" style="3" customWidth="1"/>
    <col min="3" max="16384" width="5.6328125" style="3"/>
  </cols>
  <sheetData>
    <row r="1" spans="1:14" ht="16.5" x14ac:dyDescent="0.35">
      <c r="A1" s="246"/>
      <c r="B1" s="246"/>
      <c r="C1" s="246"/>
      <c r="D1" s="246"/>
      <c r="E1" s="246"/>
      <c r="F1" s="246"/>
      <c r="G1" s="246"/>
      <c r="H1" s="246"/>
      <c r="I1" s="246"/>
      <c r="J1" s="246"/>
      <c r="K1" s="246"/>
      <c r="L1" s="246"/>
      <c r="M1" s="246"/>
      <c r="N1" s="246"/>
    </row>
    <row r="2" spans="1:14" ht="15.5" x14ac:dyDescent="0.35">
      <c r="A2" s="310">
        <v>1</v>
      </c>
      <c r="B2" s="7" t="s">
        <v>170</v>
      </c>
      <c r="C2" s="7"/>
      <c r="D2" s="247"/>
      <c r="E2" s="247"/>
      <c r="F2" s="247"/>
      <c r="G2" s="247"/>
      <c r="H2" s="247"/>
      <c r="I2" s="247"/>
      <c r="J2" s="247"/>
      <c r="K2" s="247"/>
      <c r="L2" s="247"/>
      <c r="M2" s="247"/>
      <c r="N2" s="247"/>
    </row>
    <row r="3" spans="1:14" ht="52" x14ac:dyDescent="0.35">
      <c r="A3" s="310">
        <v>2</v>
      </c>
      <c r="B3" s="7" t="s">
        <v>174</v>
      </c>
      <c r="C3" s="7"/>
      <c r="D3" s="247"/>
      <c r="E3" s="247"/>
      <c r="F3" s="247"/>
      <c r="G3" s="247"/>
      <c r="H3" s="247"/>
      <c r="I3" s="247"/>
      <c r="J3" s="247"/>
      <c r="K3" s="247"/>
      <c r="L3" s="247"/>
      <c r="M3" s="247"/>
      <c r="N3" s="247"/>
    </row>
    <row r="4" spans="1:14" ht="15.5" x14ac:dyDescent="0.35">
      <c r="A4" s="310">
        <v>3</v>
      </c>
      <c r="B4" s="7" t="s">
        <v>24</v>
      </c>
      <c r="C4" s="7"/>
      <c r="D4" s="247"/>
      <c r="E4" s="247"/>
      <c r="F4" s="247"/>
      <c r="G4" s="247"/>
      <c r="H4" s="247"/>
      <c r="I4" s="247"/>
      <c r="J4" s="247"/>
      <c r="K4" s="247"/>
      <c r="L4" s="247"/>
      <c r="M4" s="247"/>
      <c r="N4" s="247"/>
    </row>
    <row r="5" spans="1:14" ht="15.5" x14ac:dyDescent="0.35">
      <c r="A5" s="310">
        <v>4</v>
      </c>
      <c r="B5" s="7" t="s">
        <v>319</v>
      </c>
      <c r="C5" s="7"/>
      <c r="D5" s="247"/>
      <c r="E5" s="247"/>
      <c r="F5" s="247"/>
      <c r="G5" s="247"/>
      <c r="H5" s="247"/>
      <c r="I5" s="247"/>
      <c r="J5" s="247"/>
      <c r="K5" s="247"/>
      <c r="L5" s="247"/>
      <c r="M5" s="247"/>
      <c r="N5" s="247"/>
    </row>
    <row r="6" spans="1:14" ht="15.5" x14ac:dyDescent="0.35">
      <c r="A6" s="310">
        <v>5</v>
      </c>
      <c r="B6" s="7" t="s">
        <v>328</v>
      </c>
      <c r="C6" s="7"/>
      <c r="D6" s="247"/>
      <c r="E6" s="247"/>
      <c r="F6" s="247"/>
      <c r="G6" s="247"/>
      <c r="H6" s="247"/>
      <c r="I6" s="247"/>
      <c r="J6" s="247"/>
      <c r="K6" s="247"/>
      <c r="L6" s="247"/>
      <c r="M6" s="247"/>
      <c r="N6" s="247"/>
    </row>
    <row r="7" spans="1:14" ht="15.5" x14ac:dyDescent="0.35">
      <c r="A7" s="310">
        <v>6</v>
      </c>
      <c r="B7" s="7" t="s">
        <v>320</v>
      </c>
      <c r="C7" s="7"/>
      <c r="D7" s="247"/>
      <c r="E7" s="247"/>
      <c r="F7" s="247"/>
      <c r="G7" s="247"/>
      <c r="H7" s="247"/>
      <c r="I7" s="247"/>
      <c r="J7" s="247"/>
      <c r="K7" s="247"/>
      <c r="L7" s="247"/>
      <c r="M7" s="247"/>
      <c r="N7" s="247"/>
    </row>
    <row r="8" spans="1:14" ht="15.5" x14ac:dyDescent="0.35">
      <c r="A8" s="310">
        <v>7</v>
      </c>
      <c r="B8" s="7" t="s">
        <v>321</v>
      </c>
      <c r="C8" s="7"/>
      <c r="D8" s="247"/>
      <c r="E8" s="247"/>
      <c r="F8" s="247"/>
      <c r="G8" s="247"/>
      <c r="H8" s="247"/>
      <c r="I8" s="247"/>
      <c r="J8" s="247"/>
      <c r="K8" s="247"/>
      <c r="L8" s="247"/>
      <c r="M8" s="247"/>
      <c r="N8" s="247"/>
    </row>
    <row r="9" spans="1:14" ht="26" x14ac:dyDescent="0.35">
      <c r="A9" s="310">
        <v>8</v>
      </c>
      <c r="B9" s="7" t="s">
        <v>173</v>
      </c>
      <c r="C9" s="7"/>
      <c r="D9" s="247"/>
      <c r="E9" s="247"/>
      <c r="F9" s="247"/>
      <c r="G9" s="247"/>
      <c r="H9" s="247"/>
      <c r="I9" s="247"/>
      <c r="J9" s="247"/>
      <c r="K9" s="247"/>
      <c r="L9" s="247"/>
      <c r="M9" s="247"/>
      <c r="N9" s="247"/>
    </row>
    <row r="10" spans="1:14" ht="15.5" x14ac:dyDescent="0.35">
      <c r="A10" s="310">
        <v>9</v>
      </c>
      <c r="B10" s="7" t="s">
        <v>322</v>
      </c>
      <c r="C10" s="7"/>
      <c r="D10" s="247"/>
      <c r="E10" s="247"/>
      <c r="F10" s="247"/>
      <c r="G10" s="247"/>
      <c r="H10" s="247"/>
      <c r="I10" s="247"/>
      <c r="J10" s="247"/>
      <c r="K10" s="247"/>
      <c r="L10" s="247"/>
      <c r="M10" s="247"/>
      <c r="N10" s="247"/>
    </row>
    <row r="11" spans="1:14" ht="15.5" x14ac:dyDescent="0.35">
      <c r="A11" s="310">
        <v>10</v>
      </c>
      <c r="B11" s="7" t="s">
        <v>323</v>
      </c>
      <c r="C11" s="7"/>
      <c r="D11" s="247"/>
      <c r="E11" s="247"/>
      <c r="F11" s="247"/>
      <c r="G11" s="247"/>
      <c r="H11" s="247"/>
      <c r="I11" s="247"/>
      <c r="J11" s="247"/>
      <c r="K11" s="247"/>
      <c r="L11" s="247"/>
      <c r="M11" s="247"/>
      <c r="N11" s="247"/>
    </row>
    <row r="12" spans="1:14" ht="15.5" x14ac:dyDescent="0.35">
      <c r="A12" s="310">
        <v>11</v>
      </c>
      <c r="B12" s="7" t="s">
        <v>324</v>
      </c>
      <c r="C12" s="7"/>
      <c r="D12"/>
      <c r="E12"/>
      <c r="F12"/>
      <c r="G12"/>
      <c r="H12"/>
      <c r="I12"/>
      <c r="J12"/>
      <c r="K12"/>
      <c r="L12"/>
      <c r="M12"/>
      <c r="N12"/>
    </row>
    <row r="13" spans="1:14" ht="15.5" x14ac:dyDescent="0.35">
      <c r="A13" s="310">
        <v>12</v>
      </c>
      <c r="B13" s="7" t="s">
        <v>325</v>
      </c>
      <c r="C13" s="7"/>
      <c r="D13"/>
      <c r="E13"/>
      <c r="F13"/>
      <c r="G13"/>
      <c r="H13"/>
      <c r="I13"/>
      <c r="J13"/>
      <c r="K13"/>
      <c r="L13"/>
      <c r="M13"/>
      <c r="N13"/>
    </row>
    <row r="14" spans="1:14" ht="15.5" x14ac:dyDescent="0.35">
      <c r="A14" s="310">
        <v>13</v>
      </c>
      <c r="B14" s="7" t="s">
        <v>329</v>
      </c>
      <c r="C14" s="7"/>
      <c r="D14"/>
      <c r="E14"/>
      <c r="F14"/>
      <c r="G14"/>
      <c r="H14"/>
      <c r="I14"/>
      <c r="J14"/>
      <c r="K14"/>
      <c r="L14"/>
      <c r="M14"/>
      <c r="N14"/>
    </row>
    <row r="15" spans="1:14" ht="15.5" x14ac:dyDescent="0.35">
      <c r="A15" s="310">
        <v>14</v>
      </c>
      <c r="B15" s="7" t="s">
        <v>326</v>
      </c>
      <c r="C15" s="7"/>
      <c r="D15"/>
      <c r="E15"/>
      <c r="F15"/>
      <c r="G15"/>
      <c r="H15"/>
      <c r="I15"/>
      <c r="J15"/>
      <c r="K15"/>
      <c r="L15"/>
      <c r="M15"/>
      <c r="N15"/>
    </row>
    <row r="16" spans="1:14" ht="39" x14ac:dyDescent="0.35">
      <c r="A16" s="310">
        <v>15</v>
      </c>
      <c r="B16" s="7" t="s">
        <v>327</v>
      </c>
      <c r="C16" s="7"/>
      <c r="D16"/>
      <c r="E16"/>
      <c r="F16"/>
      <c r="G16"/>
      <c r="H16"/>
      <c r="I16"/>
      <c r="J16"/>
      <c r="K16"/>
      <c r="L16"/>
      <c r="M16"/>
      <c r="N16"/>
    </row>
    <row r="17" spans="1:3" ht="15.5" x14ac:dyDescent="0.35">
      <c r="A17" s="311"/>
      <c r="B17" s="8" t="s">
        <v>171</v>
      </c>
      <c r="C17" s="7"/>
    </row>
    <row r="18" spans="1:3" x14ac:dyDescent="0.35">
      <c r="A18" s="312"/>
      <c r="B18" s="8" t="s">
        <v>362</v>
      </c>
      <c r="C18" s="8"/>
    </row>
    <row r="19" spans="1:3" x14ac:dyDescent="0.35">
      <c r="A19" s="312"/>
    </row>
  </sheetData>
  <printOptions horizontalCentered="1"/>
  <pageMargins left="0.5" right="0.5" top="0.65" bottom="0.5" header="0.51180555555555596" footer="0.51180555555555596"/>
  <pageSetup scale="88" orientation="landscape"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G27"/>
  <sheetViews>
    <sheetView topLeftCell="C3" zoomScale="80" zoomScaleNormal="80" zoomScaleSheetLayoutView="100" workbookViewId="0">
      <selection activeCell="G26" sqref="G26"/>
    </sheetView>
  </sheetViews>
  <sheetFormatPr defaultColWidth="11.08984375" defaultRowHeight="16.5" customHeight="1" x14ac:dyDescent="0.35"/>
  <cols>
    <col min="1" max="1" width="3.08984375" style="152" customWidth="1"/>
    <col min="2" max="2" width="36.08984375" style="152" bestFit="1" customWidth="1"/>
    <col min="3" max="3" width="43" style="152" bestFit="1" customWidth="1"/>
    <col min="4" max="6" width="16.6328125" style="152" customWidth="1"/>
    <col min="7" max="12" width="10.6328125" style="152" customWidth="1"/>
    <col min="13" max="16384" width="11.08984375" style="152"/>
  </cols>
  <sheetData>
    <row r="1" spans="2:7" ht="16.5" customHeight="1" x14ac:dyDescent="0.35">
      <c r="B1" s="502" t="s">
        <v>25</v>
      </c>
      <c r="C1" s="502"/>
      <c r="D1" s="502"/>
      <c r="E1" s="502"/>
      <c r="F1" s="502"/>
    </row>
    <row r="2" spans="2:7" ht="16.5" customHeight="1" x14ac:dyDescent="0.35">
      <c r="B2" s="516" t="s">
        <v>364</v>
      </c>
      <c r="C2" s="516"/>
      <c r="D2" s="516"/>
      <c r="E2" s="516"/>
      <c r="F2" s="516"/>
    </row>
    <row r="3" spans="2:7" ht="16.5" customHeight="1" x14ac:dyDescent="0.35">
      <c r="B3" s="502" t="s">
        <v>1</v>
      </c>
      <c r="C3" s="502"/>
      <c r="D3" s="502"/>
      <c r="E3" s="502"/>
      <c r="F3" s="502"/>
    </row>
    <row r="4" spans="2:7" ht="16.5" customHeight="1" thickBot="1" x14ac:dyDescent="0.4">
      <c r="B4" s="153"/>
      <c r="C4" s="153"/>
      <c r="D4" s="153"/>
      <c r="E4" s="153"/>
      <c r="F4" s="153"/>
    </row>
    <row r="5" spans="2:7" ht="28.5" thickBot="1" x14ac:dyDescent="0.4">
      <c r="B5" s="154"/>
      <c r="C5" s="155"/>
      <c r="D5" s="156" t="s">
        <v>209</v>
      </c>
      <c r="E5" s="157" t="s">
        <v>26</v>
      </c>
      <c r="F5" s="158" t="s">
        <v>27</v>
      </c>
    </row>
    <row r="6" spans="2:7" ht="16.5" customHeight="1" x14ac:dyDescent="0.35">
      <c r="B6" s="499" t="s">
        <v>2</v>
      </c>
      <c r="C6" s="13" t="s">
        <v>210</v>
      </c>
      <c r="D6" s="159">
        <v>9869</v>
      </c>
      <c r="E6" s="160">
        <v>3513</v>
      </c>
      <c r="F6" s="161">
        <v>13382</v>
      </c>
      <c r="G6" s="496"/>
    </row>
    <row r="7" spans="2:7" ht="16.5" customHeight="1" x14ac:dyDescent="0.35">
      <c r="B7" s="500"/>
      <c r="C7" s="20" t="s">
        <v>211</v>
      </c>
      <c r="D7" s="162">
        <v>1</v>
      </c>
      <c r="E7" s="163">
        <v>267</v>
      </c>
      <c r="F7" s="164">
        <v>268</v>
      </c>
      <c r="G7" s="496"/>
    </row>
    <row r="8" spans="2:7" ht="16.5" customHeight="1" x14ac:dyDescent="0.35">
      <c r="B8" s="500"/>
      <c r="C8" s="20" t="s">
        <v>212</v>
      </c>
      <c r="D8" s="162">
        <v>14726</v>
      </c>
      <c r="E8" s="163">
        <v>5269</v>
      </c>
      <c r="F8" s="164">
        <v>19995</v>
      </c>
      <c r="G8" s="496"/>
    </row>
    <row r="9" spans="2:7" ht="16.5" customHeight="1" x14ac:dyDescent="0.35">
      <c r="B9" s="500"/>
      <c r="C9" s="20" t="s">
        <v>213</v>
      </c>
      <c r="D9" s="162">
        <v>8708</v>
      </c>
      <c r="E9" s="163">
        <v>4521</v>
      </c>
      <c r="F9" s="164">
        <v>13229</v>
      </c>
      <c r="G9" s="496"/>
    </row>
    <row r="10" spans="2:7" ht="16.5" customHeight="1" x14ac:dyDescent="0.35">
      <c r="B10" s="500"/>
      <c r="C10" s="20" t="s">
        <v>214</v>
      </c>
      <c r="D10" s="162">
        <v>678</v>
      </c>
      <c r="E10" s="163">
        <v>412</v>
      </c>
      <c r="F10" s="164">
        <v>1090</v>
      </c>
      <c r="G10" s="496"/>
    </row>
    <row r="11" spans="2:7" ht="16.5" customHeight="1" x14ac:dyDescent="0.35">
      <c r="B11" s="500"/>
      <c r="C11" s="20" t="s">
        <v>215</v>
      </c>
      <c r="D11" s="162">
        <v>1760</v>
      </c>
      <c r="E11" s="163">
        <v>6019</v>
      </c>
      <c r="F11" s="164">
        <v>7779</v>
      </c>
      <c r="G11" s="496"/>
    </row>
    <row r="12" spans="2:7" ht="16.5" customHeight="1" x14ac:dyDescent="0.35">
      <c r="B12" s="500"/>
      <c r="C12" s="20" t="s">
        <v>216</v>
      </c>
      <c r="D12" s="162">
        <v>1743</v>
      </c>
      <c r="E12" s="163">
        <v>813</v>
      </c>
      <c r="F12" s="164">
        <v>2557</v>
      </c>
      <c r="G12" s="496"/>
    </row>
    <row r="13" spans="2:7" ht="16.5" customHeight="1" x14ac:dyDescent="0.35">
      <c r="B13" s="500"/>
      <c r="C13" s="20" t="s">
        <v>217</v>
      </c>
      <c r="D13" s="162">
        <v>768</v>
      </c>
      <c r="E13" s="163">
        <v>839</v>
      </c>
      <c r="F13" s="164">
        <v>1607</v>
      </c>
      <c r="G13" s="496"/>
    </row>
    <row r="14" spans="2:7" ht="16.5" customHeight="1" thickBot="1" x14ac:dyDescent="0.4">
      <c r="B14" s="500"/>
      <c r="C14" s="26" t="s">
        <v>3</v>
      </c>
      <c r="D14" s="165">
        <v>38253</v>
      </c>
      <c r="E14" s="166">
        <v>21653</v>
      </c>
      <c r="F14" s="167">
        <v>59907</v>
      </c>
      <c r="G14" s="496"/>
    </row>
    <row r="15" spans="2:7" ht="16.5" customHeight="1" thickBot="1" x14ac:dyDescent="0.4">
      <c r="B15" s="168" t="s">
        <v>4</v>
      </c>
      <c r="C15" s="32" t="s">
        <v>218</v>
      </c>
      <c r="D15" s="169">
        <v>25300</v>
      </c>
      <c r="E15" s="170">
        <v>3540</v>
      </c>
      <c r="F15" s="171">
        <v>28840</v>
      </c>
      <c r="G15" s="496"/>
    </row>
    <row r="16" spans="2:7" ht="16.5" customHeight="1" x14ac:dyDescent="0.35">
      <c r="B16" s="499" t="s">
        <v>5</v>
      </c>
      <c r="C16" s="13" t="s">
        <v>219</v>
      </c>
      <c r="D16" s="162">
        <v>20</v>
      </c>
      <c r="E16" s="163">
        <v>1310</v>
      </c>
      <c r="F16" s="164">
        <v>1330</v>
      </c>
      <c r="G16" s="496"/>
    </row>
    <row r="17" spans="2:7" ht="16.5" customHeight="1" x14ac:dyDescent="0.35">
      <c r="B17" s="500"/>
      <c r="C17" s="20" t="s">
        <v>220</v>
      </c>
      <c r="D17" s="162">
        <v>1474</v>
      </c>
      <c r="E17" s="163">
        <v>858</v>
      </c>
      <c r="F17" s="164">
        <v>2332</v>
      </c>
      <c r="G17" s="496"/>
    </row>
    <row r="18" spans="2:7" ht="16.5" customHeight="1" x14ac:dyDescent="0.35">
      <c r="B18" s="500"/>
      <c r="C18" s="20" t="s">
        <v>221</v>
      </c>
      <c r="D18" s="162">
        <v>4013</v>
      </c>
      <c r="E18" s="163">
        <v>3113</v>
      </c>
      <c r="F18" s="164">
        <v>7126</v>
      </c>
      <c r="G18" s="496"/>
    </row>
    <row r="19" spans="2:7" ht="16.5" customHeight="1" x14ac:dyDescent="0.35">
      <c r="B19" s="500"/>
      <c r="C19" s="20" t="s">
        <v>222</v>
      </c>
      <c r="D19" s="162">
        <v>7008</v>
      </c>
      <c r="E19" s="163">
        <v>1993</v>
      </c>
      <c r="F19" s="164">
        <v>9000</v>
      </c>
      <c r="G19" s="496"/>
    </row>
    <row r="20" spans="2:7" ht="16.5" customHeight="1" x14ac:dyDescent="0.35">
      <c r="B20" s="500"/>
      <c r="C20" s="20" t="s">
        <v>223</v>
      </c>
      <c r="D20" s="162">
        <v>347</v>
      </c>
      <c r="E20" s="163">
        <v>1307</v>
      </c>
      <c r="F20" s="164">
        <v>1654</v>
      </c>
      <c r="G20" s="496"/>
    </row>
    <row r="21" spans="2:7" ht="16.5" customHeight="1" thickBot="1" x14ac:dyDescent="0.4">
      <c r="B21" s="501"/>
      <c r="C21" s="43" t="s">
        <v>6</v>
      </c>
      <c r="D21" s="165">
        <v>12862</v>
      </c>
      <c r="E21" s="166">
        <v>8581</v>
      </c>
      <c r="F21" s="167">
        <v>21443</v>
      </c>
      <c r="G21" s="496"/>
    </row>
    <row r="22" spans="2:7" ht="16.5" customHeight="1" x14ac:dyDescent="0.35">
      <c r="B22" s="503" t="s">
        <v>7</v>
      </c>
      <c r="C22" s="504"/>
      <c r="D22" s="172">
        <v>76415</v>
      </c>
      <c r="E22" s="173">
        <v>33774</v>
      </c>
      <c r="F22" s="174">
        <v>110190</v>
      </c>
      <c r="G22" s="496"/>
    </row>
    <row r="23" spans="2:7" ht="16.5" customHeight="1" thickBot="1" x14ac:dyDescent="0.4">
      <c r="B23" s="505" t="s">
        <v>248</v>
      </c>
      <c r="C23" s="506"/>
      <c r="D23" s="175">
        <v>6188</v>
      </c>
      <c r="E23" s="176">
        <v>1608</v>
      </c>
      <c r="F23" s="177">
        <v>7796</v>
      </c>
      <c r="G23" s="496"/>
    </row>
    <row r="24" spans="2:7" ht="16.5" customHeight="1" x14ac:dyDescent="0.35">
      <c r="B24" s="503" t="s">
        <v>224</v>
      </c>
      <c r="C24" s="504"/>
      <c r="D24" s="178">
        <v>82603</v>
      </c>
      <c r="E24" s="179">
        <v>35382</v>
      </c>
      <c r="F24" s="180">
        <v>117985</v>
      </c>
      <c r="G24" s="496"/>
    </row>
    <row r="25" spans="2:7" ht="16.5" customHeight="1" thickBot="1" x14ac:dyDescent="0.4">
      <c r="B25" s="505" t="s">
        <v>249</v>
      </c>
      <c r="C25" s="506"/>
      <c r="D25" s="181">
        <v>310194</v>
      </c>
      <c r="E25" s="182">
        <v>133161</v>
      </c>
      <c r="F25" s="183">
        <v>443356</v>
      </c>
      <c r="G25" s="496"/>
    </row>
    <row r="26" spans="2:7" ht="16.5" customHeight="1" thickBot="1" x14ac:dyDescent="0.4">
      <c r="B26" s="184" t="s">
        <v>8</v>
      </c>
      <c r="C26" s="185"/>
      <c r="D26" s="186">
        <v>392798</v>
      </c>
      <c r="E26" s="187">
        <v>168543</v>
      </c>
      <c r="F26" s="188">
        <v>561341</v>
      </c>
      <c r="G26" s="496"/>
    </row>
    <row r="27" spans="2:7" ht="16.5" customHeight="1" x14ac:dyDescent="0.35">
      <c r="B27" s="10"/>
      <c r="C27" s="2"/>
      <c r="D27" s="2"/>
      <c r="E27" s="2"/>
      <c r="F27" s="2"/>
      <c r="G27" s="1"/>
    </row>
  </sheetData>
  <mergeCells count="9">
    <mergeCell ref="B1:F1"/>
    <mergeCell ref="B2:F2"/>
    <mergeCell ref="B3:F3"/>
    <mergeCell ref="B6:B14"/>
    <mergeCell ref="B25:C25"/>
    <mergeCell ref="B24:C24"/>
    <mergeCell ref="B23:C23"/>
    <mergeCell ref="B22:C22"/>
    <mergeCell ref="B16:B21"/>
  </mergeCells>
  <printOptions horizontalCentered="1"/>
  <pageMargins left="0.5" right="0.5" top="0.65" bottom="0.28000000000000003" header="0.51180555555555596" footer="0.3"/>
  <pageSetup scale="76" orientation="portrait"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C195E-BE9A-4DD3-9868-5E8232AB52B5}">
  <sheetPr published="0"/>
  <dimension ref="A2:C22"/>
  <sheetViews>
    <sheetView zoomScale="80" zoomScaleNormal="80" workbookViewId="0">
      <selection activeCell="G26" sqref="G26"/>
    </sheetView>
  </sheetViews>
  <sheetFormatPr defaultColWidth="9.08984375" defaultRowHeight="13" x14ac:dyDescent="0.3"/>
  <cols>
    <col min="1" max="1" width="2.36328125" style="243" bestFit="1" customWidth="1"/>
    <col min="2" max="2" width="93.6328125" style="243" customWidth="1"/>
    <col min="3" max="12" width="10.6328125" style="243" customWidth="1"/>
    <col min="13" max="16384" width="9.08984375" style="243"/>
  </cols>
  <sheetData>
    <row r="2" spans="1:3" ht="68.25" customHeight="1" x14ac:dyDescent="0.3">
      <c r="A2" s="309">
        <v>1</v>
      </c>
      <c r="B2" s="517" t="s">
        <v>365</v>
      </c>
      <c r="C2" s="518"/>
    </row>
    <row r="3" spans="1:3" ht="15.5" x14ac:dyDescent="0.3">
      <c r="A3" s="309">
        <v>2</v>
      </c>
      <c r="B3" s="520" t="s">
        <v>303</v>
      </c>
      <c r="C3" s="520"/>
    </row>
    <row r="4" spans="1:3" ht="15.5" x14ac:dyDescent="0.3">
      <c r="A4" s="309">
        <v>3</v>
      </c>
      <c r="B4" s="520" t="s">
        <v>304</v>
      </c>
      <c r="C4" s="520"/>
    </row>
    <row r="5" spans="1:3" ht="15.5" x14ac:dyDescent="0.3">
      <c r="A5" s="309">
        <v>4</v>
      </c>
      <c r="B5" s="520" t="s">
        <v>305</v>
      </c>
      <c r="C5" s="520"/>
    </row>
    <row r="6" spans="1:3" ht="15.5" x14ac:dyDescent="0.3">
      <c r="A6" s="309">
        <v>5</v>
      </c>
      <c r="B6" s="520" t="s">
        <v>306</v>
      </c>
      <c r="C6" s="520"/>
    </row>
    <row r="7" spans="1:3" ht="15.5" x14ac:dyDescent="0.3">
      <c r="A7" s="309">
        <v>6</v>
      </c>
      <c r="B7" s="520" t="s">
        <v>307</v>
      </c>
      <c r="C7" s="520"/>
    </row>
    <row r="8" spans="1:3" ht="15.5" x14ac:dyDescent="0.3">
      <c r="A8" s="309">
        <v>7</v>
      </c>
      <c r="B8" s="520" t="s">
        <v>330</v>
      </c>
      <c r="C8" s="520"/>
    </row>
    <row r="9" spans="1:3" ht="15.5" x14ac:dyDescent="0.3">
      <c r="A9" s="309">
        <v>8</v>
      </c>
      <c r="B9" s="520" t="s">
        <v>331</v>
      </c>
      <c r="C9" s="520"/>
    </row>
    <row r="10" spans="1:3" ht="15.5" x14ac:dyDescent="0.3">
      <c r="A10" s="309">
        <v>9</v>
      </c>
      <c r="B10" s="520" t="s">
        <v>308</v>
      </c>
      <c r="C10" s="520"/>
    </row>
    <row r="11" spans="1:3" ht="15.5" x14ac:dyDescent="0.3">
      <c r="A11" s="309">
        <v>10</v>
      </c>
      <c r="B11" s="520" t="s">
        <v>309</v>
      </c>
      <c r="C11" s="520"/>
    </row>
    <row r="12" spans="1:3" ht="15.5" x14ac:dyDescent="0.3">
      <c r="A12" s="309">
        <v>11</v>
      </c>
      <c r="B12" s="520" t="s">
        <v>310</v>
      </c>
      <c r="C12" s="520"/>
    </row>
    <row r="13" spans="1:3" ht="15.5" x14ac:dyDescent="0.3">
      <c r="A13" s="309">
        <v>12</v>
      </c>
      <c r="B13" s="520" t="s">
        <v>332</v>
      </c>
      <c r="C13" s="520"/>
    </row>
    <row r="14" spans="1:3" ht="15.5" x14ac:dyDescent="0.3">
      <c r="A14" s="309">
        <v>13</v>
      </c>
      <c r="B14" s="520" t="s">
        <v>311</v>
      </c>
      <c r="C14" s="520"/>
    </row>
    <row r="15" spans="1:3" ht="15.5" x14ac:dyDescent="0.3">
      <c r="A15" s="309">
        <v>14</v>
      </c>
      <c r="B15" s="520" t="s">
        <v>312</v>
      </c>
      <c r="C15" s="520"/>
    </row>
    <row r="16" spans="1:3" ht="15.5" x14ac:dyDescent="0.3">
      <c r="A16" s="309">
        <v>15</v>
      </c>
      <c r="B16" s="520" t="s">
        <v>313</v>
      </c>
      <c r="C16" s="520"/>
    </row>
    <row r="17" spans="1:3" ht="41.25" customHeight="1" x14ac:dyDescent="0.3">
      <c r="A17" s="309">
        <v>16</v>
      </c>
      <c r="B17" s="517" t="s">
        <v>333</v>
      </c>
      <c r="C17" s="518"/>
    </row>
    <row r="18" spans="1:3" ht="15.5" x14ac:dyDescent="0.3">
      <c r="A18" s="309">
        <v>17</v>
      </c>
      <c r="B18" s="520" t="s">
        <v>11</v>
      </c>
      <c r="C18" s="520"/>
    </row>
    <row r="19" spans="1:3" ht="15.5" x14ac:dyDescent="0.3">
      <c r="A19" s="309">
        <v>18</v>
      </c>
      <c r="B19" s="520" t="s">
        <v>334</v>
      </c>
      <c r="C19" s="520"/>
    </row>
    <row r="20" spans="1:3" x14ac:dyDescent="0.3">
      <c r="A20" s="244"/>
      <c r="B20" s="519" t="s">
        <v>172</v>
      </c>
      <c r="C20" s="519"/>
    </row>
    <row r="21" spans="1:3" x14ac:dyDescent="0.3">
      <c r="A21" s="244"/>
      <c r="B21" s="519" t="s">
        <v>362</v>
      </c>
      <c r="C21" s="519"/>
    </row>
    <row r="22" spans="1:3" x14ac:dyDescent="0.3">
      <c r="B22" s="313"/>
      <c r="C22" s="313"/>
    </row>
  </sheetData>
  <mergeCells count="20">
    <mergeCell ref="B5:C5"/>
    <mergeCell ref="B6:C6"/>
    <mergeCell ref="B7:C7"/>
    <mergeCell ref="B2:C2"/>
    <mergeCell ref="B8:C8"/>
    <mergeCell ref="B3:C3"/>
    <mergeCell ref="B4:C4"/>
    <mergeCell ref="B17:C17"/>
    <mergeCell ref="B21:C21"/>
    <mergeCell ref="B9:C9"/>
    <mergeCell ref="B10:C10"/>
    <mergeCell ref="B11:C11"/>
    <mergeCell ref="B12:C12"/>
    <mergeCell ref="B13:C13"/>
    <mergeCell ref="B14:C14"/>
    <mergeCell ref="B15:C15"/>
    <mergeCell ref="B16:C16"/>
    <mergeCell ref="B18:C18"/>
    <mergeCell ref="B19:C19"/>
    <mergeCell ref="B20:C20"/>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28"/>
  <sheetViews>
    <sheetView topLeftCell="C9" zoomScale="90" zoomScaleNormal="90" zoomScaleSheetLayoutView="100" workbookViewId="0">
      <selection activeCell="G26" sqref="G26"/>
    </sheetView>
  </sheetViews>
  <sheetFormatPr defaultColWidth="9.08984375" defaultRowHeight="16.5" customHeight="1" x14ac:dyDescent="0.35"/>
  <cols>
    <col min="1" max="1" width="3.36328125" style="3" customWidth="1"/>
    <col min="2" max="2" width="26.6328125" style="3" bestFit="1" customWidth="1"/>
    <col min="3" max="3" width="22.08984375" style="3" bestFit="1" customWidth="1"/>
    <col min="4" max="4" width="29.08984375" style="3" bestFit="1" customWidth="1"/>
    <col min="5" max="7" width="12.08984375" style="3" customWidth="1"/>
    <col min="8" max="12" width="10.6328125" style="3" customWidth="1"/>
    <col min="13" max="16384" width="9.08984375" style="3"/>
  </cols>
  <sheetData>
    <row r="1" spans="2:7" ht="16.5" customHeight="1" x14ac:dyDescent="0.35">
      <c r="B1" s="515" t="s">
        <v>28</v>
      </c>
      <c r="C1" s="515"/>
      <c r="D1" s="515"/>
      <c r="E1" s="515"/>
      <c r="F1" s="515"/>
      <c r="G1" s="515"/>
    </row>
    <row r="2" spans="2:7" ht="16.5" customHeight="1" x14ac:dyDescent="0.35">
      <c r="B2" s="515" t="s">
        <v>366</v>
      </c>
      <c r="C2" s="515"/>
      <c r="D2" s="515"/>
      <c r="E2" s="515"/>
      <c r="F2" s="515"/>
      <c r="G2" s="515"/>
    </row>
    <row r="3" spans="2:7" ht="16.5" customHeight="1" x14ac:dyDescent="0.35">
      <c r="B3" s="502" t="s">
        <v>1</v>
      </c>
      <c r="C3" s="502"/>
      <c r="D3" s="502"/>
      <c r="E3" s="502"/>
      <c r="F3" s="502"/>
      <c r="G3" s="502"/>
    </row>
    <row r="4" spans="2:7" ht="16.5" customHeight="1" thickBot="1" x14ac:dyDescent="0.4">
      <c r="B4" s="80"/>
      <c r="C4" s="80"/>
      <c r="D4" s="80"/>
      <c r="E4" s="80"/>
      <c r="F4" s="80"/>
      <c r="G4" s="80"/>
    </row>
    <row r="5" spans="2:7" ht="28.5" thickBot="1" x14ac:dyDescent="0.4">
      <c r="B5" s="526" t="s">
        <v>29</v>
      </c>
      <c r="C5" s="527"/>
      <c r="D5" s="528"/>
      <c r="E5" s="130" t="s">
        <v>30</v>
      </c>
      <c r="F5" s="131" t="s">
        <v>203</v>
      </c>
      <c r="G5" s="132" t="s">
        <v>31</v>
      </c>
    </row>
    <row r="6" spans="2:7" ht="16.5" customHeight="1" x14ac:dyDescent="0.35">
      <c r="B6" s="523" t="s">
        <v>250</v>
      </c>
      <c r="C6" s="521" t="s">
        <v>36</v>
      </c>
      <c r="D6" s="133" t="s">
        <v>34</v>
      </c>
      <c r="E6" s="476">
        <v>42233.850206000003</v>
      </c>
      <c r="F6" s="136"/>
      <c r="G6" s="137"/>
    </row>
    <row r="7" spans="2:7" ht="16.5" customHeight="1" x14ac:dyDescent="0.35">
      <c r="B7" s="523"/>
      <c r="C7" s="521"/>
      <c r="D7" s="133" t="s">
        <v>37</v>
      </c>
      <c r="E7" s="136">
        <v>41942.601342000002</v>
      </c>
      <c r="F7" s="136">
        <v>-1460.1791129999999</v>
      </c>
      <c r="G7" s="137">
        <v>40482.422229000003</v>
      </c>
    </row>
    <row r="8" spans="2:7" ht="16.5" customHeight="1" x14ac:dyDescent="0.35">
      <c r="B8" s="525"/>
      <c r="C8" s="522"/>
      <c r="D8" s="134" t="s">
        <v>32</v>
      </c>
      <c r="E8" s="138">
        <v>0.68961002260000004</v>
      </c>
      <c r="F8" s="139"/>
      <c r="G8" s="140"/>
    </row>
    <row r="9" spans="2:7" ht="16.5" customHeight="1" x14ac:dyDescent="0.35">
      <c r="B9" s="523" t="s">
        <v>344</v>
      </c>
      <c r="C9" s="521" t="s">
        <v>33</v>
      </c>
      <c r="D9" s="133" t="s">
        <v>38</v>
      </c>
      <c r="E9" s="136">
        <v>36054.371628000001</v>
      </c>
      <c r="F9" s="136"/>
      <c r="G9" s="137"/>
    </row>
    <row r="10" spans="2:7" ht="16.5" customHeight="1" x14ac:dyDescent="0.35">
      <c r="B10" s="523"/>
      <c r="C10" s="521"/>
      <c r="D10" s="133" t="s">
        <v>34</v>
      </c>
      <c r="E10" s="136">
        <v>88682.733965000007</v>
      </c>
      <c r="F10" s="136"/>
      <c r="G10" s="137"/>
    </row>
    <row r="11" spans="2:7" ht="16.5" customHeight="1" x14ac:dyDescent="0.35">
      <c r="B11" s="523"/>
      <c r="C11" s="522"/>
      <c r="D11" s="134" t="s">
        <v>35</v>
      </c>
      <c r="E11" s="141">
        <v>124737.10559000001</v>
      </c>
      <c r="F11" s="139"/>
      <c r="G11" s="140"/>
    </row>
    <row r="12" spans="2:7" ht="16.5" customHeight="1" thickBot="1" x14ac:dyDescent="0.4">
      <c r="B12" s="524"/>
      <c r="C12" s="142" t="s">
        <v>36</v>
      </c>
      <c r="D12" s="135" t="s">
        <v>34</v>
      </c>
      <c r="E12" s="143">
        <v>40674.958794999999</v>
      </c>
      <c r="F12" s="144"/>
      <c r="G12" s="145"/>
    </row>
    <row r="13" spans="2:7" ht="16.5" customHeight="1" x14ac:dyDescent="0.35">
      <c r="B13" s="523" t="s">
        <v>345</v>
      </c>
      <c r="C13" s="521" t="s">
        <v>36</v>
      </c>
      <c r="D13" s="133" t="s">
        <v>204</v>
      </c>
      <c r="E13" s="136">
        <v>36452.316176</v>
      </c>
      <c r="F13" s="136"/>
      <c r="G13" s="137"/>
    </row>
    <row r="14" spans="2:7" ht="16.5" customHeight="1" x14ac:dyDescent="0.35">
      <c r="B14" s="523"/>
      <c r="C14" s="521"/>
      <c r="D14" s="133" t="s">
        <v>205</v>
      </c>
      <c r="E14" s="136">
        <v>36133.597310999998</v>
      </c>
      <c r="F14" s="136">
        <v>-1173.4622260000001</v>
      </c>
      <c r="G14" s="137">
        <v>34960.135084000001</v>
      </c>
    </row>
    <row r="15" spans="2:7" ht="16.5" customHeight="1" x14ac:dyDescent="0.35">
      <c r="B15" s="525"/>
      <c r="C15" s="522"/>
      <c r="D15" s="134" t="s">
        <v>32</v>
      </c>
      <c r="E15" s="138">
        <v>0.87434462059999996</v>
      </c>
      <c r="F15" s="139"/>
      <c r="G15" s="140"/>
    </row>
    <row r="16" spans="2:7" ht="16.5" customHeight="1" x14ac:dyDescent="0.35">
      <c r="B16" s="523" t="s">
        <v>367</v>
      </c>
      <c r="C16" s="521" t="s">
        <v>33</v>
      </c>
      <c r="D16" s="133" t="s">
        <v>206</v>
      </c>
      <c r="E16" s="136">
        <v>34007.511843</v>
      </c>
      <c r="F16" s="136"/>
      <c r="G16" s="137"/>
    </row>
    <row r="17" spans="1:7" ht="16.5" customHeight="1" x14ac:dyDescent="0.35">
      <c r="B17" s="523"/>
      <c r="C17" s="521"/>
      <c r="D17" s="133" t="s">
        <v>207</v>
      </c>
      <c r="E17" s="136">
        <v>81688.169903999995</v>
      </c>
      <c r="F17" s="136"/>
      <c r="G17" s="137"/>
    </row>
    <row r="18" spans="1:7" ht="16.5" customHeight="1" x14ac:dyDescent="0.35">
      <c r="B18" s="523"/>
      <c r="C18" s="522"/>
      <c r="D18" s="134" t="s">
        <v>35</v>
      </c>
      <c r="E18" s="141">
        <v>115695.68175</v>
      </c>
      <c r="F18" s="139"/>
      <c r="G18" s="140"/>
    </row>
    <row r="19" spans="1:7" ht="16.5" customHeight="1" thickBot="1" x14ac:dyDescent="0.4">
      <c r="B19" s="524"/>
      <c r="C19" s="142" t="s">
        <v>36</v>
      </c>
      <c r="D19" s="146" t="s">
        <v>208</v>
      </c>
      <c r="E19" s="147">
        <v>36216.095155000003</v>
      </c>
      <c r="F19" s="147"/>
      <c r="G19" s="148"/>
    </row>
    <row r="20" spans="1:7" ht="16.5" customHeight="1" x14ac:dyDescent="0.35">
      <c r="B20" s="523" t="s">
        <v>368</v>
      </c>
      <c r="C20" s="521" t="s">
        <v>36</v>
      </c>
      <c r="D20" s="133" t="s">
        <v>204</v>
      </c>
      <c r="E20" s="136">
        <v>35635.870343000002</v>
      </c>
      <c r="F20" s="136"/>
      <c r="G20" s="137"/>
    </row>
    <row r="21" spans="1:7" ht="16.5" customHeight="1" x14ac:dyDescent="0.35">
      <c r="B21" s="523"/>
      <c r="C21" s="521"/>
      <c r="D21" s="133" t="s">
        <v>205</v>
      </c>
      <c r="E21" s="136">
        <v>35369.965330999999</v>
      </c>
      <c r="F21" s="136">
        <v>-1132.6594600000001</v>
      </c>
      <c r="G21" s="137">
        <v>34237.305871999997</v>
      </c>
    </row>
    <row r="22" spans="1:7" ht="16.5" customHeight="1" x14ac:dyDescent="0.35">
      <c r="B22" s="525"/>
      <c r="C22" s="522"/>
      <c r="D22" s="134" t="s">
        <v>32</v>
      </c>
      <c r="E22" s="138">
        <v>0.74617235029999995</v>
      </c>
      <c r="F22" s="139"/>
      <c r="G22" s="140"/>
    </row>
    <row r="23" spans="1:7" ht="16.5" customHeight="1" x14ac:dyDescent="0.35">
      <c r="B23" s="523" t="s">
        <v>369</v>
      </c>
      <c r="C23" s="521" t="s">
        <v>33</v>
      </c>
      <c r="D23" s="133" t="s">
        <v>206</v>
      </c>
      <c r="E23" s="136">
        <v>16027.991410000001</v>
      </c>
      <c r="F23" s="136"/>
      <c r="G23" s="137"/>
    </row>
    <row r="24" spans="1:7" ht="16.5" customHeight="1" x14ac:dyDescent="0.35">
      <c r="B24" s="523"/>
      <c r="C24" s="521"/>
      <c r="D24" s="133" t="s">
        <v>207</v>
      </c>
      <c r="E24" s="136">
        <v>39535.128577000003</v>
      </c>
      <c r="F24" s="136"/>
      <c r="G24" s="137"/>
    </row>
    <row r="25" spans="1:7" ht="16.5" customHeight="1" x14ac:dyDescent="0.35">
      <c r="B25" s="523"/>
      <c r="C25" s="522"/>
      <c r="D25" s="134" t="s">
        <v>35</v>
      </c>
      <c r="E25" s="141">
        <v>55563.119986999998</v>
      </c>
      <c r="F25" s="139"/>
      <c r="G25" s="140"/>
    </row>
    <row r="26" spans="1:7" ht="16.5" customHeight="1" thickBot="1" x14ac:dyDescent="0.4">
      <c r="B26" s="524"/>
      <c r="C26" s="142" t="s">
        <v>36</v>
      </c>
      <c r="D26" s="146" t="s">
        <v>208</v>
      </c>
      <c r="E26" s="147">
        <v>17627.101936999999</v>
      </c>
      <c r="F26" s="147"/>
      <c r="G26" s="148"/>
    </row>
    <row r="27" spans="1:7" ht="16.5" customHeight="1" x14ac:dyDescent="0.35">
      <c r="B27" s="97"/>
      <c r="C27" s="149"/>
      <c r="D27" s="150"/>
      <c r="E27" s="151"/>
      <c r="F27" s="151"/>
      <c r="G27" s="151"/>
    </row>
    <row r="28" spans="1:7" ht="16.5" customHeight="1" x14ac:dyDescent="0.35">
      <c r="A28" s="4"/>
    </row>
  </sheetData>
  <mergeCells count="16">
    <mergeCell ref="C20:C22"/>
    <mergeCell ref="B23:B26"/>
    <mergeCell ref="C23:C25"/>
    <mergeCell ref="B20:B22"/>
    <mergeCell ref="B1:G1"/>
    <mergeCell ref="B2:G2"/>
    <mergeCell ref="B3:G3"/>
    <mergeCell ref="B5:D5"/>
    <mergeCell ref="B6:B8"/>
    <mergeCell ref="C6:C8"/>
    <mergeCell ref="B9:B12"/>
    <mergeCell ref="C9:C11"/>
    <mergeCell ref="B13:B15"/>
    <mergeCell ref="C13:C15"/>
    <mergeCell ref="B16:B19"/>
    <mergeCell ref="C16:C18"/>
  </mergeCells>
  <printOptions horizontalCentered="1"/>
  <pageMargins left="0.5" right="0.5" top="0.65" bottom="0.5" header="0.51180555555555596" footer="0.51180555555555596"/>
  <pageSetup scale="85" orientation="portrait" useFirstPageNumber="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C722B-DE59-4C3D-92F8-9828F68B0CEB}">
  <sheetPr published="0"/>
  <dimension ref="A2:B15"/>
  <sheetViews>
    <sheetView zoomScaleNormal="100" workbookViewId="0">
      <selection activeCell="G26" sqref="G26"/>
    </sheetView>
  </sheetViews>
  <sheetFormatPr defaultColWidth="9.08984375" defaultRowHeight="13" x14ac:dyDescent="0.3"/>
  <cols>
    <col min="1" max="1" width="2.36328125" style="243" bestFit="1" customWidth="1"/>
    <col min="2" max="2" width="97.6328125" style="243" customWidth="1"/>
    <col min="3" max="12" width="10.6328125" style="243" customWidth="1"/>
    <col min="13" max="16384" width="9.08984375" style="243"/>
  </cols>
  <sheetData>
    <row r="2" spans="1:2" ht="76.5" customHeight="1" x14ac:dyDescent="0.3">
      <c r="A2" s="309">
        <v>1</v>
      </c>
      <c r="B2" s="317" t="s">
        <v>244</v>
      </c>
    </row>
    <row r="3" spans="1:2" ht="15.5" x14ac:dyDescent="0.3">
      <c r="A3" s="309">
        <v>2</v>
      </c>
      <c r="B3" s="317" t="s">
        <v>39</v>
      </c>
    </row>
    <row r="4" spans="1:2" ht="15.5" x14ac:dyDescent="0.3">
      <c r="A4" s="309">
        <v>3</v>
      </c>
      <c r="B4" s="317" t="s">
        <v>40</v>
      </c>
    </row>
    <row r="5" spans="1:2" ht="15.5" x14ac:dyDescent="0.3">
      <c r="A5" s="309">
        <v>4</v>
      </c>
      <c r="B5" s="317" t="s">
        <v>41</v>
      </c>
    </row>
    <row r="6" spans="1:2" ht="15.5" x14ac:dyDescent="0.3">
      <c r="A6" s="309">
        <v>5</v>
      </c>
      <c r="B6" s="317" t="s">
        <v>42</v>
      </c>
    </row>
    <row r="7" spans="1:2" ht="18" customHeight="1" x14ac:dyDescent="0.3">
      <c r="A7" s="309">
        <v>6</v>
      </c>
      <c r="B7" s="317" t="s">
        <v>335</v>
      </c>
    </row>
    <row r="8" spans="1:2" ht="25.5" customHeight="1" x14ac:dyDescent="0.3">
      <c r="A8" s="309">
        <v>7</v>
      </c>
      <c r="B8" s="317" t="s">
        <v>336</v>
      </c>
    </row>
    <row r="9" spans="1:2" ht="29.25" customHeight="1" x14ac:dyDescent="0.3">
      <c r="A9" s="309">
        <v>8</v>
      </c>
      <c r="B9" s="317" t="s">
        <v>337</v>
      </c>
    </row>
    <row r="10" spans="1:2" ht="10.5" customHeight="1" x14ac:dyDescent="0.3">
      <c r="A10" s="309">
        <v>9</v>
      </c>
      <c r="B10" s="317" t="s">
        <v>338</v>
      </c>
    </row>
    <row r="11" spans="1:2" ht="19.5" customHeight="1" x14ac:dyDescent="0.3">
      <c r="A11" s="309">
        <v>10</v>
      </c>
      <c r="B11" s="317" t="s">
        <v>339</v>
      </c>
    </row>
    <row r="12" spans="1:2" ht="24.75" customHeight="1" x14ac:dyDescent="0.3">
      <c r="A12" s="309">
        <v>11</v>
      </c>
      <c r="B12" s="317" t="s">
        <v>340</v>
      </c>
    </row>
    <row r="13" spans="1:2" x14ac:dyDescent="0.3">
      <c r="A13" s="313"/>
      <c r="B13" s="318" t="s">
        <v>175</v>
      </c>
    </row>
    <row r="14" spans="1:2" x14ac:dyDescent="0.3">
      <c r="A14" s="313"/>
      <c r="B14" s="318" t="s">
        <v>370</v>
      </c>
    </row>
    <row r="15" spans="1:2" x14ac:dyDescent="0.3">
      <c r="B15" s="313"/>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ublished="0">
    <pageSetUpPr fitToPage="1"/>
  </sheetPr>
  <dimension ref="A1:N17"/>
  <sheetViews>
    <sheetView topLeftCell="G1" zoomScale="90" zoomScaleNormal="90" zoomScaleSheetLayoutView="100" workbookViewId="0">
      <selection activeCell="G26" sqref="G26"/>
    </sheetView>
  </sheetViews>
  <sheetFormatPr defaultColWidth="9.08984375" defaultRowHeight="18.75" customHeight="1" x14ac:dyDescent="0.35"/>
  <cols>
    <col min="1" max="1" width="3" style="3" customWidth="1"/>
    <col min="2" max="2" width="6.36328125" style="3" bestFit="1" customWidth="1"/>
    <col min="3" max="3" width="42.08984375" style="3" customWidth="1"/>
    <col min="4" max="13" width="10.36328125" style="3" customWidth="1"/>
    <col min="14" max="16384" width="9.08984375" style="3"/>
  </cols>
  <sheetData>
    <row r="1" spans="1:14" ht="18.75" customHeight="1" x14ac:dyDescent="0.35">
      <c r="A1" s="80"/>
      <c r="B1" s="515" t="s">
        <v>43</v>
      </c>
      <c r="C1" s="515"/>
      <c r="D1" s="515"/>
      <c r="E1" s="515"/>
      <c r="F1" s="515"/>
      <c r="G1" s="515"/>
      <c r="H1" s="515"/>
      <c r="I1" s="515"/>
      <c r="J1" s="515"/>
      <c r="K1" s="515"/>
      <c r="L1" s="515"/>
      <c r="M1" s="515"/>
      <c r="N1" s="80"/>
    </row>
    <row r="2" spans="1:14" ht="18.75" customHeight="1" x14ac:dyDescent="0.35">
      <c r="A2" s="80"/>
      <c r="B2" s="515" t="s">
        <v>371</v>
      </c>
      <c r="C2" s="515"/>
      <c r="D2" s="515"/>
      <c r="E2" s="515"/>
      <c r="F2" s="515"/>
      <c r="G2" s="515"/>
      <c r="H2" s="515"/>
      <c r="I2" s="515"/>
      <c r="J2" s="515"/>
      <c r="K2" s="515"/>
      <c r="L2" s="515"/>
      <c r="M2" s="515"/>
      <c r="N2" s="80"/>
    </row>
    <row r="3" spans="1:14" ht="18.75" customHeight="1" x14ac:dyDescent="0.35">
      <c r="A3" s="80"/>
      <c r="B3" s="510" t="s">
        <v>1</v>
      </c>
      <c r="C3" s="510"/>
      <c r="D3" s="510"/>
      <c r="E3" s="510"/>
      <c r="F3" s="510"/>
      <c r="G3" s="510"/>
      <c r="H3" s="510"/>
      <c r="I3" s="510"/>
      <c r="J3" s="510"/>
      <c r="K3" s="510"/>
      <c r="L3" s="510"/>
      <c r="M3" s="510"/>
      <c r="N3" s="80"/>
    </row>
    <row r="4" spans="1:14" ht="18.75" customHeight="1" thickBot="1" x14ac:dyDescent="0.4">
      <c r="A4" s="80"/>
      <c r="B4" s="97"/>
      <c r="C4" s="97"/>
      <c r="D4" s="97"/>
      <c r="E4" s="97"/>
      <c r="F4" s="97"/>
      <c r="G4" s="97"/>
      <c r="H4" s="97"/>
      <c r="I4" s="97"/>
      <c r="J4" s="97"/>
      <c r="K4" s="97"/>
      <c r="L4" s="80"/>
      <c r="M4" s="80"/>
      <c r="N4" s="80"/>
    </row>
    <row r="5" spans="1:14" ht="18.75" customHeight="1" x14ac:dyDescent="0.35">
      <c r="A5" s="80"/>
      <c r="B5" s="98"/>
      <c r="C5" s="99" t="s">
        <v>44</v>
      </c>
      <c r="D5" s="100">
        <v>2013</v>
      </c>
      <c r="E5" s="100">
        <v>2014</v>
      </c>
      <c r="F5" s="100">
        <v>2015</v>
      </c>
      <c r="G5" s="100">
        <v>2016</v>
      </c>
      <c r="H5" s="100">
        <v>2017</v>
      </c>
      <c r="I5" s="100">
        <v>2018</v>
      </c>
      <c r="J5" s="100">
        <v>2019</v>
      </c>
      <c r="K5" s="100">
        <v>2020</v>
      </c>
      <c r="L5" s="100">
        <v>2021</v>
      </c>
      <c r="M5" s="101">
        <v>2022</v>
      </c>
      <c r="N5" s="80"/>
    </row>
    <row r="6" spans="1:14" ht="18.75" customHeight="1" x14ac:dyDescent="0.35">
      <c r="A6" s="80"/>
      <c r="B6" s="102"/>
      <c r="C6" s="103" t="s">
        <v>45</v>
      </c>
      <c r="D6" s="104"/>
      <c r="E6" s="104"/>
      <c r="F6" s="104"/>
      <c r="G6" s="104"/>
      <c r="H6" s="104"/>
      <c r="I6" s="104"/>
      <c r="J6" s="104"/>
      <c r="K6" s="105"/>
      <c r="L6" s="264"/>
      <c r="M6" s="263"/>
      <c r="N6" s="80"/>
    </row>
    <row r="7" spans="1:14" ht="18.75" customHeight="1" x14ac:dyDescent="0.35">
      <c r="A7" s="80"/>
      <c r="B7" s="102"/>
      <c r="C7" s="106" t="s">
        <v>199</v>
      </c>
      <c r="D7" s="107">
        <v>68399</v>
      </c>
      <c r="E7" s="107">
        <v>66846</v>
      </c>
      <c r="F7" s="107">
        <v>63930</v>
      </c>
      <c r="G7" s="107">
        <v>60181</v>
      </c>
      <c r="H7" s="107">
        <v>55733</v>
      </c>
      <c r="I7" s="107">
        <v>53098</v>
      </c>
      <c r="J7" s="107">
        <v>47464</v>
      </c>
      <c r="K7" s="108">
        <v>43236</v>
      </c>
      <c r="L7" s="108">
        <v>39438</v>
      </c>
      <c r="M7" s="290">
        <v>36529</v>
      </c>
      <c r="N7" s="80"/>
    </row>
    <row r="8" spans="1:14" ht="18.75" customHeight="1" x14ac:dyDescent="0.35">
      <c r="A8" s="80"/>
      <c r="B8" s="109" t="s">
        <v>46</v>
      </c>
      <c r="C8" s="110" t="s">
        <v>200</v>
      </c>
      <c r="D8" s="111">
        <v>589</v>
      </c>
      <c r="E8" s="111">
        <v>579</v>
      </c>
      <c r="F8" s="111">
        <v>361</v>
      </c>
      <c r="G8" s="111">
        <v>174</v>
      </c>
      <c r="H8" s="111">
        <v>150</v>
      </c>
      <c r="I8" s="111">
        <v>198</v>
      </c>
      <c r="J8" s="111">
        <v>215</v>
      </c>
      <c r="K8" s="111">
        <v>134</v>
      </c>
      <c r="L8" s="111">
        <v>135</v>
      </c>
      <c r="M8" s="112">
        <v>122</v>
      </c>
      <c r="N8" s="80"/>
    </row>
    <row r="9" spans="1:14" ht="18.75" customHeight="1" x14ac:dyDescent="0.35">
      <c r="A9" s="80"/>
      <c r="B9" s="113"/>
      <c r="C9" s="114" t="s">
        <v>47</v>
      </c>
      <c r="D9" s="115"/>
      <c r="E9" s="115"/>
      <c r="F9" s="115"/>
      <c r="G9" s="115"/>
      <c r="H9" s="115"/>
      <c r="I9" s="115"/>
      <c r="J9" s="115"/>
      <c r="K9" s="115"/>
      <c r="L9" s="260"/>
      <c r="M9" s="257"/>
      <c r="N9" s="80"/>
    </row>
    <row r="10" spans="1:14" ht="18.75" customHeight="1" x14ac:dyDescent="0.35">
      <c r="A10" s="80"/>
      <c r="B10" s="116"/>
      <c r="C10" s="106" t="s">
        <v>48</v>
      </c>
      <c r="D10" s="117"/>
      <c r="E10" s="117"/>
      <c r="F10" s="117"/>
      <c r="G10" s="117"/>
      <c r="H10" s="117"/>
      <c r="I10" s="117"/>
      <c r="J10" s="117"/>
      <c r="K10" s="117"/>
      <c r="L10" s="261"/>
      <c r="M10" s="258"/>
      <c r="N10" s="80"/>
    </row>
    <row r="11" spans="1:14" ht="18.75" customHeight="1" x14ac:dyDescent="0.35">
      <c r="A11" s="80"/>
      <c r="B11" s="118" t="s">
        <v>46</v>
      </c>
      <c r="C11" s="119" t="s">
        <v>201</v>
      </c>
      <c r="D11" s="120">
        <v>2994</v>
      </c>
      <c r="E11" s="120">
        <v>2828</v>
      </c>
      <c r="F11" s="120">
        <v>2790</v>
      </c>
      <c r="G11" s="120">
        <v>2084</v>
      </c>
      <c r="H11" s="120">
        <v>2007</v>
      </c>
      <c r="I11" s="120">
        <v>1623</v>
      </c>
      <c r="J11" s="120">
        <v>1652</v>
      </c>
      <c r="K11" s="120">
        <v>1388</v>
      </c>
      <c r="L11" s="262">
        <v>1193</v>
      </c>
      <c r="M11" s="259">
        <v>1243</v>
      </c>
      <c r="N11" s="80"/>
    </row>
    <row r="12" spans="1:14" ht="18.75" customHeight="1" x14ac:dyDescent="0.35">
      <c r="A12" s="80"/>
      <c r="B12" s="116"/>
      <c r="C12" s="106" t="s">
        <v>49</v>
      </c>
      <c r="D12" s="117"/>
      <c r="E12" s="117"/>
      <c r="F12" s="117"/>
      <c r="G12" s="117"/>
      <c r="H12" s="117"/>
      <c r="I12" s="117"/>
      <c r="J12" s="117"/>
      <c r="K12" s="117"/>
      <c r="L12" s="117"/>
      <c r="M12" s="257"/>
      <c r="N12" s="80"/>
    </row>
    <row r="13" spans="1:14" ht="18.75" customHeight="1" x14ac:dyDescent="0.35">
      <c r="A13" s="80"/>
      <c r="B13" s="116"/>
      <c r="C13" s="106" t="s">
        <v>50</v>
      </c>
      <c r="D13" s="117"/>
      <c r="E13" s="117"/>
      <c r="F13" s="117"/>
      <c r="G13" s="117"/>
      <c r="H13" s="117"/>
      <c r="I13" s="117"/>
      <c r="J13" s="117"/>
      <c r="K13" s="117"/>
      <c r="L13" s="117"/>
      <c r="M13" s="258"/>
      <c r="N13" s="80"/>
    </row>
    <row r="14" spans="1:14" ht="18.75" customHeight="1" x14ac:dyDescent="0.35">
      <c r="A14" s="80"/>
      <c r="B14" s="118" t="s">
        <v>46</v>
      </c>
      <c r="C14" s="119" t="s">
        <v>51</v>
      </c>
      <c r="D14" s="120">
        <v>16</v>
      </c>
      <c r="E14" s="120">
        <v>17</v>
      </c>
      <c r="F14" s="120">
        <v>18</v>
      </c>
      <c r="G14" s="120">
        <v>18</v>
      </c>
      <c r="H14" s="120">
        <v>18</v>
      </c>
      <c r="I14" s="120">
        <v>21</v>
      </c>
      <c r="J14" s="120">
        <v>27</v>
      </c>
      <c r="K14" s="120">
        <v>26</v>
      </c>
      <c r="L14" s="120">
        <v>28</v>
      </c>
      <c r="M14" s="259">
        <v>30</v>
      </c>
      <c r="N14" s="80"/>
    </row>
    <row r="15" spans="1:14" ht="18.75" customHeight="1" x14ac:dyDescent="0.35">
      <c r="A15" s="80"/>
      <c r="B15" s="118" t="s">
        <v>46</v>
      </c>
      <c r="C15" s="119" t="s">
        <v>202</v>
      </c>
      <c r="D15" s="120">
        <v>611</v>
      </c>
      <c r="E15" s="120">
        <v>530</v>
      </c>
      <c r="F15" s="120">
        <v>470</v>
      </c>
      <c r="G15" s="120">
        <v>427</v>
      </c>
      <c r="H15" s="120">
        <v>355</v>
      </c>
      <c r="I15" s="120">
        <v>330</v>
      </c>
      <c r="J15" s="120">
        <v>314</v>
      </c>
      <c r="K15" s="120">
        <v>267</v>
      </c>
      <c r="L15" s="120">
        <v>158</v>
      </c>
      <c r="M15" s="121">
        <v>192</v>
      </c>
      <c r="N15" s="80"/>
    </row>
    <row r="16" spans="1:14" ht="18.75" customHeight="1" thickBot="1" x14ac:dyDescent="0.4">
      <c r="A16" s="80"/>
      <c r="B16" s="122" t="s">
        <v>52</v>
      </c>
      <c r="C16" s="123"/>
      <c r="D16" s="124">
        <v>64190</v>
      </c>
      <c r="E16" s="124">
        <v>62892</v>
      </c>
      <c r="F16" s="124">
        <v>60290</v>
      </c>
      <c r="G16" s="124">
        <v>57478</v>
      </c>
      <c r="H16" s="124">
        <v>53201</v>
      </c>
      <c r="I16" s="124">
        <v>50925</v>
      </c>
      <c r="J16" s="124">
        <v>45255</v>
      </c>
      <c r="K16" s="125">
        <v>41421</v>
      </c>
      <c r="L16" s="125">
        <v>37923</v>
      </c>
      <c r="M16" s="126">
        <v>34942</v>
      </c>
      <c r="N16" s="80"/>
    </row>
    <row r="17" spans="1:14" ht="18.75" customHeight="1" x14ac:dyDescent="0.35">
      <c r="A17" s="80"/>
      <c r="B17" s="127"/>
      <c r="C17" s="128"/>
      <c r="D17" s="128"/>
      <c r="E17" s="129"/>
      <c r="F17" s="129"/>
      <c r="G17" s="129"/>
      <c r="H17" s="129"/>
      <c r="I17" s="129"/>
      <c r="J17" s="129"/>
      <c r="K17" s="129"/>
      <c r="L17" s="80"/>
      <c r="M17" s="80"/>
      <c r="N17" s="80"/>
    </row>
  </sheetData>
  <mergeCells count="3">
    <mergeCell ref="B1:M1"/>
    <mergeCell ref="B2:M2"/>
    <mergeCell ref="B3:M3"/>
  </mergeCells>
  <printOptions horizontalCentered="1"/>
  <pageMargins left="0.5" right="0.5" top="0.65" bottom="0.5" header="0.51180555555555596" footer="0.51180555555555596"/>
  <pageSetup scale="83"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74A2B41FFD9394FA5854E9E5991876B" ma:contentTypeVersion="7" ma:contentTypeDescription="Create a new document." ma:contentTypeScope="" ma:versionID="adda5033165f1472ee55bca7b8d842f5">
  <xsd:schema xmlns:xsd="http://www.w3.org/2001/XMLSchema" xmlns:xs="http://www.w3.org/2001/XMLSchema" xmlns:p="http://schemas.microsoft.com/office/2006/metadata/properties" xmlns:ns1="http://schemas.microsoft.com/sharepoint/v3" xmlns:ns2="99872e03-061c-4657-866a-0156691a72c1" xmlns:ns3="fd47a0b5-80ad-4ca9-a91c-477460e8bd91" targetNamespace="http://schemas.microsoft.com/office/2006/metadata/properties" ma:root="true" ma:fieldsID="66dc08b7fcbd9f004aaf86458dcf7d70" ns1:_="" ns2:_="" ns3:_="">
    <xsd:import namespace="http://schemas.microsoft.com/sharepoint/v3"/>
    <xsd:import namespace="99872e03-061c-4657-866a-0156691a72c1"/>
    <xsd:import namespace="fd47a0b5-80ad-4ca9-a91c-477460e8bd91"/>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9872e03-061c-4657-866a-0156691a72c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d47a0b5-80ad-4ca9-a91c-477460e8bd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0DA7E79E-EB9F-42F5-B0EE-92F8CDF248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9872e03-061c-4657-866a-0156691a72c1"/>
    <ds:schemaRef ds:uri="fd47a0b5-80ad-4ca9-a91c-477460e8bd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9D9D369-5D6C-4523-9895-946F7B4792AD}">
  <ds:schemaRefs>
    <ds:schemaRef ds:uri="http://schemas.microsoft.com/sharepoint/v3/contenttype/forms"/>
  </ds:schemaRefs>
</ds:datastoreItem>
</file>

<file path=customXml/itemProps3.xml><?xml version="1.0" encoding="utf-8"?>
<ds:datastoreItem xmlns:ds="http://schemas.openxmlformats.org/officeDocument/2006/customXml" ds:itemID="{9B7E21A1-C230-4CB6-8A81-669E4690B392}">
  <ds:schemaRefs>
    <ds:schemaRef ds:uri="http://purl.org/dc/dcmitype/"/>
    <ds:schemaRef ds:uri="http://purl.org/dc/elements/1.1/"/>
    <ds:schemaRef ds:uri="http://schemas.microsoft.com/office/2006/documentManagement/types"/>
    <ds:schemaRef ds:uri="http://schemas.microsoft.com/office/infopath/2007/PartnerControls"/>
    <ds:schemaRef ds:uri="http://schemas.microsoft.com/sharepoint/v3"/>
    <ds:schemaRef ds:uri="99872e03-061c-4657-866a-0156691a72c1"/>
    <ds:schemaRef ds:uri="http://purl.org/dc/terms/"/>
    <ds:schemaRef ds:uri="fd47a0b5-80ad-4ca9-a91c-477460e8bd91"/>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19</vt:i4>
      </vt:variant>
    </vt:vector>
  </HeadingPairs>
  <TitlesOfParts>
    <vt:vector size="38" baseType="lpstr">
      <vt:lpstr>1.1</vt:lpstr>
      <vt:lpstr>1.1 F</vt:lpstr>
      <vt:lpstr>1.2</vt:lpstr>
      <vt:lpstr>1.2 F</vt:lpstr>
      <vt:lpstr>1.3</vt:lpstr>
      <vt:lpstr>1.3 F</vt:lpstr>
      <vt:lpstr>1.4</vt:lpstr>
      <vt:lpstr>1.4 F</vt:lpstr>
      <vt:lpstr>1.5</vt:lpstr>
      <vt:lpstr>1.5 F</vt:lpstr>
      <vt:lpstr>1.6</vt:lpstr>
      <vt:lpstr>1.7</vt:lpstr>
      <vt:lpstr>1.8</vt:lpstr>
      <vt:lpstr>1.9</vt:lpstr>
      <vt:lpstr>1.10</vt:lpstr>
      <vt:lpstr>1.11</vt:lpstr>
      <vt:lpstr>1.11 F</vt:lpstr>
      <vt:lpstr>1.12</vt:lpstr>
      <vt:lpstr>1.13</vt:lpstr>
      <vt:lpstr>'1.9'!_____xlnm.Print_Area</vt:lpstr>
      <vt:lpstr>'1.10'!____xlnm.Print_Area</vt:lpstr>
      <vt:lpstr>'1.6'!___xlnm.Print_Area</vt:lpstr>
      <vt:lpstr>'1.13'!__xlnm.Print_Area</vt:lpstr>
      <vt:lpstr>'1.6'!_ftn1</vt:lpstr>
      <vt:lpstr>'1.1'!Print_Area</vt:lpstr>
      <vt:lpstr>'1.1 F'!Print_Area</vt:lpstr>
      <vt:lpstr>'1.10'!Print_Area</vt:lpstr>
      <vt:lpstr>'1.11'!Print_Area</vt:lpstr>
      <vt:lpstr>'1.13'!Print_Area</vt:lpstr>
      <vt:lpstr>'1.2'!Print_Area</vt:lpstr>
      <vt:lpstr>'1.2 F'!Print_Area</vt:lpstr>
      <vt:lpstr>'1.3'!Print_Area</vt:lpstr>
      <vt:lpstr>'1.4'!Print_Area</vt:lpstr>
      <vt:lpstr>'1.5'!Print_Area</vt:lpstr>
      <vt:lpstr>'1.6'!Print_Area</vt:lpstr>
      <vt:lpstr>'1.7'!Print_Area</vt:lpstr>
      <vt:lpstr>'1.8'!Print_Area</vt:lpstr>
      <vt:lpstr>'1.9'!Print_Area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Steven Kauffman</dc:creator>
  <cp:keywords/>
  <dc:description/>
  <cp:lastModifiedBy>Tanner Hinkel</cp:lastModifiedBy>
  <cp:revision/>
  <cp:lastPrinted>2023-12-13T15:00:36Z</cp:lastPrinted>
  <dcterms:created xsi:type="dcterms:W3CDTF">2016-09-30T14:39:14Z</dcterms:created>
  <dcterms:modified xsi:type="dcterms:W3CDTF">2024-03-14T16:47:57Z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0x010100D74A2B41FFD9394FA5854E9E5991876B</vt:lpwstr>
  </property>
</Properties>
</file>